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activeTab="0"/>
  </bookViews>
  <sheets>
    <sheet name="mérl_" sheetId="1" r:id="rId1"/>
    <sheet name="m_mérl_" sheetId="2" r:id="rId2"/>
    <sheet name="f_mérl_" sheetId="3" r:id="rId3"/>
    <sheet name="i_bev_" sheetId="4" r:id="rId4"/>
    <sheet name="i_kiad_" sheetId="5" r:id="rId5"/>
    <sheet name="b_k jc_" sheetId="6" r:id="rId6"/>
    <sheet name="b_k ir_" sheetId="7" r:id="rId7"/>
    <sheet name="PH kiad" sheetId="8" r:id="rId8"/>
    <sheet name="áll.hj" sheetId="9" r:id="rId9"/>
  </sheets>
  <definedNames/>
  <calcPr fullCalcOnLoad="1"/>
</workbook>
</file>

<file path=xl/sharedStrings.xml><?xml version="1.0" encoding="utf-8"?>
<sst xmlns="http://schemas.openxmlformats.org/spreadsheetml/2006/main" count="894" uniqueCount="530">
  <si>
    <t xml:space="preserve">2010. évi mód. ei. </t>
  </si>
  <si>
    <t xml:space="preserve">2010. évi  mód. ei. </t>
  </si>
  <si>
    <t>2010. módosított ei</t>
  </si>
  <si>
    <t>Otthonteremtési támogatás</t>
  </si>
  <si>
    <t>1. sz. melléklet</t>
  </si>
  <si>
    <t>Bevételek</t>
  </si>
  <si>
    <t xml:space="preserve">2009. évi  mód. ei. </t>
  </si>
  <si>
    <t>Kiadások</t>
  </si>
  <si>
    <t xml:space="preserve">Hatósági és egyéb műk bevét. </t>
  </si>
  <si>
    <t>Személyi juttatások</t>
  </si>
  <si>
    <t>Helyi adók</t>
  </si>
  <si>
    <t>Munkáltatót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</si>
  <si>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</si>
  <si>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</si>
  <si>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</si>
  <si>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</si>
  <si>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</si>
  <si>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</si>
  <si>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</si>
  <si>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pol., és egyéb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</si>
  <si>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</si>
  <si>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</si>
  <si>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</si>
  <si>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</si>
  <si>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</si>
  <si>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</si>
  <si>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</si>
  <si>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</si>
  <si>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</si>
  <si>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</si>
  <si>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</si>
  <si>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</si>
  <si>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</si>
  <si>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</si>
  <si>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</si>
  <si>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</si>
  <si>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</si>
  <si>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</si>
  <si>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Céltartalék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</si>
  <si>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</si>
  <si>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</si>
  <si>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</si>
  <si>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</si>
  <si>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</si>
  <si>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</si>
  <si>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</si>
  <si>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</si>
  <si>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</si>
  <si>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1/a. sz. melléklet</t>
  </si>
  <si>
    <t>Dologi és egyéb folyó kiadások</t>
  </si>
  <si>
    <t>Működési célú hitelfelvétel</t>
  </si>
  <si>
    <t>1/b. sz. melléklet</t>
  </si>
  <si>
    <t>Helyi adók (k. a.)</t>
  </si>
  <si>
    <t>Átengedett központi adók (lj.t.)</t>
  </si>
  <si>
    <t>Kölcsönök nyújtása</t>
  </si>
  <si>
    <t>Felhalmozási céltartalék</t>
  </si>
  <si>
    <t>Megnevezés</t>
  </si>
  <si>
    <t>Fejlesztési céltartalék</t>
  </si>
  <si>
    <t>Bevételek összesen:</t>
  </si>
  <si>
    <t>Kiadások összesen:</t>
  </si>
  <si>
    <t>2. sz. melléklet</t>
  </si>
  <si>
    <t>E Ft-ban</t>
  </si>
  <si>
    <t>Cím</t>
  </si>
  <si>
    <t>Intézmény</t>
  </si>
  <si>
    <t>Szem. juttat.</t>
  </si>
  <si>
    <t>Járulék</t>
  </si>
  <si>
    <t xml:space="preserve">Dologi kiad. </t>
  </si>
  <si>
    <t>Műk. hiteltörl. és tartalék</t>
  </si>
  <si>
    <t>Mük. kiad. össz.</t>
  </si>
  <si>
    <t>Beruházások és felújítási kiad.</t>
  </si>
  <si>
    <t>Részesedések, értékpapírok vás.</t>
  </si>
  <si>
    <t>Felhalm. hiteltörl., Fejl. céltart.</t>
  </si>
  <si>
    <t>Kiad. összesen</t>
  </si>
  <si>
    <t>2009.  er. ei.</t>
  </si>
  <si>
    <t>2009. mód.ei.</t>
  </si>
  <si>
    <t>II.2.</t>
  </si>
  <si>
    <t>B.K.Szakkórház</t>
  </si>
  <si>
    <t>II.1.1.</t>
  </si>
  <si>
    <t>II.1.2.</t>
  </si>
  <si>
    <t>P.S.Ált.Isk.</t>
  </si>
  <si>
    <t>II.1.3.</t>
  </si>
  <si>
    <t>T.M.Gimnázium</t>
  </si>
  <si>
    <t>II.1.4.</t>
  </si>
  <si>
    <t>Könyvtár, Műv.h.</t>
  </si>
  <si>
    <t>II.1.5.</t>
  </si>
  <si>
    <t>II.1.6.</t>
  </si>
  <si>
    <t>B.D.Szakképz.</t>
  </si>
  <si>
    <t>ezen belül: ellátottak p.j.</t>
  </si>
  <si>
    <t>II.1.7.</t>
  </si>
  <si>
    <t>Ö.N.Id.Otthona</t>
  </si>
  <si>
    <t>Védőnői szolgálat</t>
  </si>
  <si>
    <t>Részben önállóan gazdálkodó intézmények összesen:</t>
  </si>
  <si>
    <t>I.2.1.</t>
  </si>
  <si>
    <t>Cigány Kisebbs. Önk.</t>
  </si>
  <si>
    <t>I.1.</t>
  </si>
  <si>
    <t>Pol. Hiv.</t>
  </si>
  <si>
    <t xml:space="preserve">                     p.átad., tartalék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</si>
  <si>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</si>
  <si>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</si>
  <si>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</si>
  <si>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</si>
  <si>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</si>
  <si>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</t>
  </si>
  <si>
    <t>e Ft-ban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</si>
  <si>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</si>
  <si>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</si>
  <si>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</si>
  <si>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</si>
  <si>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</si>
  <si>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</si>
  <si>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</si>
  <si>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</si>
  <si>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</si>
  <si>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</si>
  <si>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>Bevét. össz.</t>
  </si>
  <si>
    <t>Műk. szüks. peszk. átvez.</t>
  </si>
  <si>
    <t>Önállóan gazd. intézm. összesen:</t>
  </si>
  <si>
    <t>Városigazag.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</si>
  <si>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</si>
  <si>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</si>
  <si>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</si>
  <si>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</si>
  <si>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</si>
  <si>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</si>
  <si>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</si>
  <si>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</si>
  <si>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</si>
  <si>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</si>
  <si>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</si>
  <si>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ezer Ft-ban</t>
  </si>
  <si>
    <t>2009. e. ei.</t>
  </si>
  <si>
    <t>2009. mód. ei.</t>
  </si>
  <si>
    <t>I. Bevételek</t>
  </si>
  <si>
    <t>Hatósági jogk. k. műk. bev.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</si>
  <si>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</si>
  <si>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</si>
  <si>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</si>
  <si>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</si>
  <si>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</si>
  <si>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</si>
  <si>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</si>
  <si>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</si>
  <si>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</si>
  <si>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</si>
  <si>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</si>
  <si>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</si>
  <si>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</si>
  <si>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</si>
  <si>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</si>
  <si>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</si>
  <si>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</si>
  <si>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</si>
  <si>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</si>
  <si>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</si>
  <si>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</si>
  <si>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</si>
  <si>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</si>
  <si>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</si>
  <si>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</si>
  <si>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</si>
  <si>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Ellátottak p. juttat.</t>
  </si>
  <si>
    <t>Pénzforgalmi kiadások összesen: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</si>
  <si>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</si>
  <si>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</si>
  <si>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</si>
  <si>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</si>
  <si>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</si>
  <si>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</si>
  <si>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</si>
  <si>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</si>
  <si>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</si>
  <si>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 Ft</t>
  </si>
  <si>
    <t>Összesen</t>
  </si>
  <si>
    <t>Polg.Hiv.</t>
  </si>
  <si>
    <t>CÖK</t>
  </si>
  <si>
    <t>Részben önállóan gazdálkodó intézmények</t>
  </si>
  <si>
    <t>Önáll. g. int.</t>
  </si>
  <si>
    <t>Óvoda</t>
  </si>
  <si>
    <t>P.S.Ált. I.</t>
  </si>
  <si>
    <t>T.M.Gimn.</t>
  </si>
  <si>
    <t>VIG</t>
  </si>
  <si>
    <t>Védőnői szolg.</t>
  </si>
  <si>
    <t xml:space="preserve">B.K. Szakkórh. </t>
  </si>
  <si>
    <t>Hatósági jogk. kapcs. műk. bev.</t>
  </si>
  <si>
    <t>Intézményi ellátási díjak</t>
  </si>
  <si>
    <t>Alkalmazottak térítése</t>
  </si>
  <si>
    <t>Alaptev. körében végzett szolg.</t>
  </si>
  <si>
    <t>Bérleti díjak</t>
  </si>
  <si>
    <t>Áru és készletértékesítés</t>
  </si>
  <si>
    <t>Kamatbevételek</t>
  </si>
  <si>
    <t>Továbbszáml. szolg.</t>
  </si>
  <si>
    <t>Kártérítés, kötbér</t>
  </si>
  <si>
    <t>Egyéb műk. bevét.</t>
  </si>
  <si>
    <t>ÁFA</t>
  </si>
  <si>
    <t>Működési bevételek</t>
  </si>
  <si>
    <t>Talajterh. Díj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</si>
  <si>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</si>
  <si>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</si>
  <si>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</si>
  <si>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</si>
  <si>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</si>
  <si>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</si>
  <si>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</si>
  <si>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</si>
  <si>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</si>
  <si>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</si>
  <si>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</si>
  <si>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</si>
  <si>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</si>
  <si>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</si>
  <si>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</si>
  <si>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</si>
  <si>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Központositott előirányzatok</t>
  </si>
  <si>
    <t>Normativ kötött felh. tám.</t>
  </si>
  <si>
    <t>Műk. célú peszk. átvétel Eü. alapoktól</t>
  </si>
  <si>
    <t>Mozgáskorl. közl. tám.</t>
  </si>
  <si>
    <t>Műk. célú peszk. átvétel ÁH belülről (szoc. otth.)</t>
  </si>
  <si>
    <t xml:space="preserve">Műk. célú peszk. átvét ÁH. kívülről </t>
  </si>
  <si>
    <t>Műk. célú pénzeszk. átvétel áh. kív.</t>
  </si>
  <si>
    <t>Felhalmozási célú pénzeszk. átvétel</t>
  </si>
  <si>
    <t>Támogatás értékű műk. kiadások</t>
  </si>
  <si>
    <t>Műk. célú peszk.átad.(sport sz.)</t>
  </si>
  <si>
    <t>Műk. célú peszk.átad. (társad. szerv.)</t>
  </si>
  <si>
    <t>Műk. c. peszk. átad. (Vízikozmű T.)</t>
  </si>
  <si>
    <t>Műk. célú pénzeszk átadás államh. kív.</t>
  </si>
  <si>
    <t>Felhalm. célú pénzeszk átad. államh. kív.</t>
  </si>
  <si>
    <t>Felhalm célú peszk.átad. (Bs. Csatorna)</t>
  </si>
  <si>
    <t>Támogatás ért. felhalm kiadások</t>
  </si>
  <si>
    <t>Települési önkormányzatok feladatai</t>
  </si>
  <si>
    <t>1.a</t>
  </si>
  <si>
    <t>1.b</t>
  </si>
  <si>
    <t>Közösségi közlekedési feladatok</t>
  </si>
  <si>
    <t>1.c</t>
  </si>
  <si>
    <t>Települési sportfeladatok</t>
  </si>
  <si>
    <t>2.aa</t>
  </si>
  <si>
    <t>2.ab</t>
  </si>
  <si>
    <t>2.ac</t>
  </si>
  <si>
    <t>2.ba</t>
  </si>
  <si>
    <t>2.bb</t>
  </si>
  <si>
    <t>5.</t>
  </si>
  <si>
    <t xml:space="preserve">Lakott külterülettel kapcsolatos fea. </t>
  </si>
  <si>
    <t>8.</t>
  </si>
  <si>
    <t>Üdülőhelyi feladatok</t>
  </si>
  <si>
    <t>9.</t>
  </si>
  <si>
    <t>Helyi közművelődési és közgyűjteményi feladatok</t>
  </si>
  <si>
    <t>10.</t>
  </si>
  <si>
    <t>Pénzbeli szociális juttatások</t>
  </si>
  <si>
    <t>12.ac</t>
  </si>
  <si>
    <t>12.bc</t>
  </si>
  <si>
    <t>12.bca</t>
  </si>
  <si>
    <t>CsÁO szülők</t>
  </si>
  <si>
    <t>12.c</t>
  </si>
  <si>
    <t xml:space="preserve">Emelt sz. ellátás </t>
  </si>
  <si>
    <t>15.a</t>
  </si>
  <si>
    <t>15.b</t>
  </si>
  <si>
    <t>Iskolai gyakorlati oktatás, szakképzés</t>
  </si>
  <si>
    <t>Sajátos nevelési igényű gyermeke, tanulók nev.,okt.</t>
  </si>
  <si>
    <t>Nyelvi előkészítő oktatás</t>
  </si>
  <si>
    <t xml:space="preserve">Bejáró tanulók </t>
  </si>
  <si>
    <t>17.</t>
  </si>
  <si>
    <t>Nappali tanulók tankönyvellátásának támogatása</t>
  </si>
  <si>
    <t>Tankönyellátás támogatása általános</t>
  </si>
  <si>
    <t>Ingyenes tankönyvellátás</t>
  </si>
  <si>
    <t xml:space="preserve">Pedagógus szakvizsga és továbbképzés     </t>
  </si>
  <si>
    <t>I.4.</t>
  </si>
  <si>
    <t>Közcélú foglalkoztatás támogatása</t>
  </si>
  <si>
    <t>Szociális ellát. kapcs. norm. kötött előirányzatok</t>
  </si>
  <si>
    <t xml:space="preserve"> int. fin. ei. </t>
  </si>
  <si>
    <t>KVT KIKI összesen</t>
  </si>
  <si>
    <t>Kisbér Város Önkormányzatának 2010. évi költségvetési bevételei és kiadásai</t>
  </si>
  <si>
    <t xml:space="preserve">2009. évi er. ei. </t>
  </si>
  <si>
    <t xml:space="preserve">2010. évi er. ei. </t>
  </si>
  <si>
    <t xml:space="preserve">2010. évi  er. ei. </t>
  </si>
  <si>
    <t>Kisbér Város Önkormányzatának 2010. évi működési célú bevételei és kiadásai</t>
  </si>
  <si>
    <t>Kisbér Város Önkormányzatának 2010. évi felhalmozási célú bevételei és kiadásai</t>
  </si>
  <si>
    <t xml:space="preserve">2009. évi er.  ei. </t>
  </si>
  <si>
    <t xml:space="preserve">Kisbér Város Önkormányzata 2010. évi kiadásai intézményenként </t>
  </si>
  <si>
    <t xml:space="preserve">2010. évi kiadási előirányzatok </t>
  </si>
  <si>
    <t>2010.  er. ei.</t>
  </si>
  <si>
    <t>2010. mód.ei.</t>
  </si>
  <si>
    <t>2009.  mód. ei.</t>
  </si>
  <si>
    <t>2010.mód.ei.</t>
  </si>
  <si>
    <t xml:space="preserve">Kisbér Város Önkormányzata 2010. évi bevételei intézményenként </t>
  </si>
  <si>
    <t>2010. évi előirányzatok</t>
  </si>
  <si>
    <t>mennyiségi egység</t>
  </si>
  <si>
    <t>mutató</t>
  </si>
  <si>
    <t>gyermek, tanuló létszám</t>
  </si>
  <si>
    <t>fajlagos összeg</t>
  </si>
  <si>
    <t>Összeg  Ft-ban</t>
  </si>
  <si>
    <t>Helyi önkormányzatok normatív hozzájárulásai 3.sz.melléklet szerint</t>
  </si>
  <si>
    <t xml:space="preserve">Település-üzem.,igazgatási  feladatok lakosságszám szerint </t>
  </si>
  <si>
    <t>fő</t>
  </si>
  <si>
    <t>Körzeti igazgatás</t>
  </si>
  <si>
    <t>Okmányirodák műk.és gyámügyi igazg.feladatok alap-hozzájárulás</t>
  </si>
  <si>
    <t>körzetközpont</t>
  </si>
  <si>
    <t xml:space="preserve">Okmányiroda működési kiadásai </t>
  </si>
  <si>
    <t>ügyirat</t>
  </si>
  <si>
    <t>Legalább 2000 e Ft</t>
  </si>
  <si>
    <t>Gyámügyi igazgatási feladatok</t>
  </si>
  <si>
    <t>Építésügyi igazgatási feladatok – térségi normatív hozzájár.</t>
  </si>
  <si>
    <t xml:space="preserve">Kiegészítő hozzájár.építésügyi igazg.fea. </t>
  </si>
  <si>
    <t>döntés</t>
  </si>
  <si>
    <t>idegenforgal-  mi adóforint</t>
  </si>
  <si>
    <t>Helyi önkormányzatokat megillető SZJA 4. sz. melléklet szerint</t>
  </si>
  <si>
    <t>Településre kimutatott SZJA 8 %-a</t>
  </si>
  <si>
    <t>SZJA kiegészítés – jövedelemdifferenciálódás mérséklése</t>
  </si>
  <si>
    <t>Helyi önkormányzatok szociális célú normatív hozzájárulásai 3.sz.melléklet szerint</t>
  </si>
  <si>
    <t>11.ca</t>
  </si>
  <si>
    <t>Szociális étkeztetés – nyugdíjmin. 150%-át el nem érő jöv.</t>
  </si>
  <si>
    <t>11.cb</t>
  </si>
  <si>
    <t>Szociális étkeztetés – nyugdíjmin. 150%-át elérő, de 300 %-át meg nem haladó</t>
  </si>
  <si>
    <t>11.cc</t>
  </si>
  <si>
    <t>Szociális étkeztetés – nyugdíjmin. 300%-át meghaladó jöv.</t>
  </si>
  <si>
    <t xml:space="preserve">Demens betegek bentlakásos intézményi ellátása </t>
  </si>
  <si>
    <t>Időskorúak ápoló-gondozó ellátása – 2007.dec.hónapban is ellátott</t>
  </si>
  <si>
    <t>Időskorúak ápoló-gondozó ellátása – nyugdíjmin.150%-át meghaladó jöv.</t>
  </si>
  <si>
    <t>Helyi önkormányzatok szociális célú, kötött támogatásai 8. sz. melléklet szerint</t>
  </si>
  <si>
    <t>Szociális továbbképzés és szakvizsga - ŐNIO</t>
  </si>
  <si>
    <t>Helyi önkormányzatok közoktatási célú normatív hozzájárulásai 3.sz.melléklet szerint</t>
  </si>
  <si>
    <t>Óvodai nevelés</t>
  </si>
  <si>
    <t xml:space="preserve">Óvodai nevelés 1-2. nevelési év         </t>
  </si>
  <si>
    <t>8 hó</t>
  </si>
  <si>
    <t>telj.mutató</t>
  </si>
  <si>
    <t xml:space="preserve">Óvodai nevelés 3. nevelési év            </t>
  </si>
  <si>
    <t xml:space="preserve">Óvodai nevelés 1-3. nevelési év         </t>
  </si>
  <si>
    <t xml:space="preserve">Óvodai nevelés 1-3. nevelési év     </t>
  </si>
  <si>
    <t>4 hó</t>
  </si>
  <si>
    <t xml:space="preserve">Óvodai nevelés 1-3. nevelési év    </t>
  </si>
  <si>
    <t>Általános iskola</t>
  </si>
  <si>
    <t xml:space="preserve">Iskolai oktatás 1-2.évf.                </t>
  </si>
  <si>
    <t xml:space="preserve">Iskolai oktatás 3.évf.                   </t>
  </si>
  <si>
    <t xml:space="preserve">Iskolai oktatás 4.évf.                   </t>
  </si>
  <si>
    <t xml:space="preserve">Iskolai oktatás 5-6.évf.                 </t>
  </si>
  <si>
    <t xml:space="preserve">Iskolai oktatás 7.évf.                   </t>
  </si>
  <si>
    <t xml:space="preserve">Iskolai oktatás 8.évf.                   </t>
  </si>
  <si>
    <t xml:space="preserve">Iskolai oktatás 1-2.évf.                 </t>
  </si>
  <si>
    <t xml:space="preserve">Iskolai oktatás 3.évf.                    </t>
  </si>
  <si>
    <t xml:space="preserve">Iskolai oktatás 4.évf.                    </t>
  </si>
  <si>
    <t xml:space="preserve">Iskolai oktatás 5-6.évf.               </t>
  </si>
  <si>
    <t xml:space="preserve">Iskolai oktatás 7.évf.                  </t>
  </si>
  <si>
    <t xml:space="preserve">Iskolai oktatás 8.évf.                 </t>
  </si>
  <si>
    <t xml:space="preserve">9-10.évfolyam                          </t>
  </si>
  <si>
    <t>11. évfolyam</t>
  </si>
  <si>
    <t>12-13. évfolyam</t>
  </si>
  <si>
    <t xml:space="preserve">9-10.évfolyam                         </t>
  </si>
  <si>
    <t xml:space="preserve">11.évfolyam                            </t>
  </si>
  <si>
    <t xml:space="preserve">12. évfolyam                           </t>
  </si>
  <si>
    <t xml:space="preserve">13. évfolyam                            </t>
  </si>
  <si>
    <t xml:space="preserve">Felz. 9.évf., szakiskola első-harmadik szakképzési évf. </t>
  </si>
  <si>
    <t xml:space="preserve">8 hó </t>
  </si>
  <si>
    <t xml:space="preserve">9. évf. felz.,szakisk.,szakközépisk. 1.-3.szakk.évf.   </t>
  </si>
  <si>
    <t xml:space="preserve">napközis foglalkoztatás             </t>
  </si>
  <si>
    <t xml:space="preserve">napközis foglalkoztatás          </t>
  </si>
  <si>
    <t>Közoktatási kiegészítő hozzájárulások</t>
  </si>
  <si>
    <t>16.1</t>
  </si>
  <si>
    <t xml:space="preserve">Szakiskola 9-10. évf.               </t>
  </si>
  <si>
    <t xml:space="preserve">Egyévf.képzés, vm.a többévf. képzés 2.szakk.év            </t>
  </si>
  <si>
    <t xml:space="preserve">Az első évf.-os képzés, ha a képzési idő meghal.az 1 évet </t>
  </si>
  <si>
    <t>Utolsó évf. képzéshez, ha a képzési idő megh. az 1 évet</t>
  </si>
  <si>
    <t xml:space="preserve">Tanulószerződéssel nem önk-i tanműhelyben tört.képz.    </t>
  </si>
  <si>
    <t xml:space="preserve">Szakiskola 9-10. évf.              </t>
  </si>
  <si>
    <t xml:space="preserve">Egyévf.képzés, vm.a többévf. Képzés 2.szakk.év               </t>
  </si>
  <si>
    <t xml:space="preserve">Utolsó évf. képzéshez, ha a képzési idő megh. az 1 évet     </t>
  </si>
  <si>
    <t xml:space="preserve">Tanulószerződéssel nem önk-i tanműhelyben tört.képz.     </t>
  </si>
  <si>
    <t>16.2</t>
  </si>
  <si>
    <t xml:space="preserve">Saj.nev.ig. - beszédfogy.,enyhe értelmi fogy.      </t>
  </si>
  <si>
    <t>16.4</t>
  </si>
  <si>
    <t xml:space="preserve">Nyelvi előkészítő képzés gimnázium                </t>
  </si>
  <si>
    <t>16.6.1</t>
  </si>
  <si>
    <t>16.2.2</t>
  </si>
  <si>
    <t xml:space="preserve">Intézményi társulás iskolájába járó tanulók támogatás   </t>
  </si>
  <si>
    <t xml:space="preserve">Intézményi társulás iskolájába járó tanulók támogatás  </t>
  </si>
  <si>
    <t xml:space="preserve">Kedvezményes étkeztetés  </t>
  </si>
  <si>
    <t>Kedvezményes étkeztetés kieg.hj. - rendszeres gyvt-s 5-6 évf.</t>
  </si>
  <si>
    <t xml:space="preserve">Diáksport támogatása     </t>
  </si>
  <si>
    <t xml:space="preserve">Diáksport támogatása    </t>
  </si>
  <si>
    <t xml:space="preserve">Kisbér Város Önkormányzata 2010. évi állami hozzájárulásainak és SZJA bevételeinek jogcímenkénti alakulása </t>
  </si>
  <si>
    <t>Támogatások, hozzájárulások, SZJA bevételek összesen:</t>
  </si>
  <si>
    <t>Helyi önkormányzatok normatív, kötött támogatásai 8.sz.melléklet szerint</t>
  </si>
  <si>
    <t>Összeg e Ft-ban</t>
  </si>
  <si>
    <t>Közoktatási normatív kötött támogatások összesen</t>
  </si>
  <si>
    <t>Szociális kötött támogatások összesen</t>
  </si>
  <si>
    <t>Városigazgatóság</t>
  </si>
  <si>
    <t>Beruházás esetleges többletköltsége KTKT-nak szoc.szolg.kp.</t>
  </si>
  <si>
    <t>Finanszírozási bevételek:</t>
  </si>
  <si>
    <t>Előző évi pénzmaradvány ig. vétele(pénzf.nélküli bev.)</t>
  </si>
  <si>
    <t>bevételeinek és kiadásainak 2010. évi alakulása</t>
  </si>
  <si>
    <t>2010. eredeti ei</t>
  </si>
  <si>
    <t>Tartalékok (pénzforg.nélküli kiadás)</t>
  </si>
  <si>
    <t>Finanszírozási kiadások:</t>
  </si>
  <si>
    <t>Egyéb működési bevételek</t>
  </si>
  <si>
    <t>egyes 2010. évi bevételeinek és kiadásainak részletezése</t>
  </si>
  <si>
    <t>KVT-KIKI össz.</t>
  </si>
  <si>
    <t>WAMK</t>
  </si>
  <si>
    <t>BDSZI</t>
  </si>
  <si>
    <t>Környezetvédelmi bírság</t>
  </si>
  <si>
    <t>Szoc.otthon felújítás támog.</t>
  </si>
  <si>
    <t>Közokt.fejl.támog. KDOP</t>
  </si>
  <si>
    <t>Játszótér, településkép támog. KDOP</t>
  </si>
  <si>
    <t>Szervezetfejlesztés támog. ÁROP</t>
  </si>
  <si>
    <t>Hánta templom fú-hoz egyházi hj.</t>
  </si>
  <si>
    <t xml:space="preserve">Véncser vízhálózat ép. Közműfejl.hj.lakossági </t>
  </si>
  <si>
    <t xml:space="preserve">BURSA Hungarica ösztöndíj </t>
  </si>
  <si>
    <t>Műk. célú pénzeszk. átadás (tagdíjak)</t>
  </si>
  <si>
    <t>Szakképzési hozzájárulás</t>
  </si>
  <si>
    <t xml:space="preserve">Műk.c.pe.átad.KTKT </t>
  </si>
  <si>
    <t>ebből: eszközbesz. bruttó ö.</t>
  </si>
  <si>
    <t>Gyöngyszem Óvoda</t>
  </si>
  <si>
    <t>Önállóan működő és gazdálkodó intézmények összesen:</t>
  </si>
  <si>
    <t>Összeg</t>
  </si>
  <si>
    <t>Jogcím összesen:</t>
  </si>
  <si>
    <t xml:space="preserve">         CÉDE támogatás</t>
  </si>
  <si>
    <t xml:space="preserve">Központosított előirányzatok </t>
  </si>
  <si>
    <t>OGY képviselő-választás lebony.átvett pe.</t>
  </si>
  <si>
    <t>EU önerő Alap - iskola nagy pályázat</t>
  </si>
  <si>
    <t>Könyvtári érd.növelő támogatás</t>
  </si>
  <si>
    <t>Közműfejlesztési hozzájárulás</t>
  </si>
  <si>
    <t>CÉDE támogatás</t>
  </si>
  <si>
    <t>Felh. célú peszk. átadás, tám. ért. felhalm. kiad., felhalm.kamatkiadás</t>
  </si>
  <si>
    <t xml:space="preserve">                    kamatkiadás</t>
  </si>
  <si>
    <t>Előző évi kieg.,visszatérülések</t>
  </si>
  <si>
    <t>Nyári gyerekétkeztetés</t>
  </si>
  <si>
    <t>Kereset-kiegészítés</t>
  </si>
  <si>
    <t>Óvodáztatási támogatás</t>
  </si>
  <si>
    <t>CÖK alap és feladatalapú támogatás</t>
  </si>
  <si>
    <t>Kórháztól átv.a kereset-kieg.elszámolására</t>
  </si>
  <si>
    <t>Rendezvényszervezés- könyvtár támogatása</t>
  </si>
  <si>
    <t>Támog.ért-műk.kiad.kp-i kv-i szervnek</t>
  </si>
  <si>
    <t>Kórház - pályázati önerő</t>
  </si>
  <si>
    <t>Kamatbevételek, felh. ÁFA</t>
  </si>
  <si>
    <t>TEKI támogatás</t>
  </si>
  <si>
    <t>Támogatás értékű felhalm. kiadás</t>
  </si>
  <si>
    <t>6. sz. melléklet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</si>
  <si>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</si>
  <si>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</si>
  <si>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</si>
  <si>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</si>
  <si>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</si>
  <si>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r>
      <t>Dologi és egy. kiad.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Kamat nélk.</t>
    </r>
  </si>
  <si>
    <t>Polgármesteri Hivatal, Képv. test. műk. kiad</t>
  </si>
  <si>
    <t>Támogatás értékű műk. kiadás</t>
  </si>
  <si>
    <t>Társadalmi és szoc. pol.juttatások, ell.jutt.</t>
  </si>
  <si>
    <t>Műk. célú peszk. átad. államh. kív.</t>
  </si>
  <si>
    <t xml:space="preserve">Műk. célú hiteltörl. </t>
  </si>
  <si>
    <t>Műk. célú hitelek kamata</t>
  </si>
  <si>
    <t>Összesen:</t>
  </si>
  <si>
    <t xml:space="preserve">Beruházás </t>
  </si>
  <si>
    <t>Felújítás</t>
  </si>
  <si>
    <t>Felhalm. c. peszk. átad. államh. kív.</t>
  </si>
  <si>
    <t>Értékpapírok, részesedések vásárlása</t>
  </si>
  <si>
    <t>Felhalmozási célú hitelek törlesztése</t>
  </si>
  <si>
    <t>Felhalmozási célú hitelek kamata</t>
  </si>
  <si>
    <t>Kiadások mindösszesen:</t>
  </si>
  <si>
    <t>Társad. és szoc. pol. juttatások</t>
  </si>
  <si>
    <t xml:space="preserve">k./ Temetési segélyezés </t>
  </si>
  <si>
    <t xml:space="preserve">l./ Mozgáskol. tám. </t>
  </si>
  <si>
    <t xml:space="preserve">Polgármesteri Hivatal 2010. évi kiadási terve  </t>
  </si>
  <si>
    <t>a./ Rendszeres szociális segély</t>
  </si>
  <si>
    <t>b./ Rendelkezésre állási támogatás</t>
  </si>
  <si>
    <t>c./ Ápolási díj normatív</t>
  </si>
  <si>
    <t>d./ Ápolási díj méltányossági</t>
  </si>
  <si>
    <t xml:space="preserve">e./ Időskorúak járadéka </t>
  </si>
  <si>
    <t xml:space="preserve">f./ Rendkiv. gyermekvéd. támogatás </t>
  </si>
  <si>
    <t xml:space="preserve">g./ Felnőttek átmeneti segélyezése </t>
  </si>
  <si>
    <t>h./ Közgyógyellátás</t>
  </si>
  <si>
    <t>i,/ Lakásfenntartási támogatás normatív</t>
  </si>
  <si>
    <t>i,/ Lakásfenntartási támogatás helyi</t>
  </si>
  <si>
    <t>m./ Köztemetés</t>
  </si>
  <si>
    <t>n./ Lakáshozjutási támogatás</t>
  </si>
  <si>
    <t>ny./ Otthonteremtési támogatás</t>
  </si>
  <si>
    <t>o./ Óvodáztatási támogatás</t>
  </si>
  <si>
    <t>p./ Nyári gyerekétkeztetés támogatása</t>
  </si>
  <si>
    <t>Szakmai informatikai fejlesztések</t>
  </si>
  <si>
    <t>Érettségi vizsgák lebonyolítása</t>
  </si>
  <si>
    <t>Szakmai vizsgák lebonyolítása</t>
  </si>
  <si>
    <t>Közművelődési támogatás</t>
  </si>
  <si>
    <t>Kisebbségi önkorm.vál.lebony.átvett pe.</t>
  </si>
  <si>
    <t>Önkormányzati képviselő-vál.lebony.átv.pe.</t>
  </si>
  <si>
    <t>Pénzbeli támogatás - gy.véd 2X</t>
  </si>
  <si>
    <t>Műk. célú peszk. átvétel önk.kv-i szervtől (pü-i t., egyéb)</t>
  </si>
  <si>
    <t>Műk. célú peszk.átad. (önkéntes tűzoltóság - értékesítés  miatt)</t>
  </si>
  <si>
    <t>Kereset-kiegészítés 2009.évi elsz.m.kórház</t>
  </si>
  <si>
    <t xml:space="preserve">         TEKI támogatás</t>
  </si>
  <si>
    <t>Szakmai informatikai fejlesztési támogatás</t>
  </si>
  <si>
    <t>eredeti összesen</t>
  </si>
  <si>
    <t>módosított összesen</t>
  </si>
  <si>
    <t>Normatív hozzájár.és norm.kötött felh.támog.összesen eredeti</t>
  </si>
  <si>
    <t>Normatív hozzájár.és norm.kötött felh.támog.összesen módosított</t>
  </si>
  <si>
    <t>Munkaerőpiaci alap közh. fogl.</t>
  </si>
  <si>
    <t>r./ Méhnyakrák elleni védőoltás</t>
  </si>
  <si>
    <t>s./ Pénzbeli támogatás gy.véd 2X</t>
  </si>
  <si>
    <t>Osztályfőnöki pótlék</t>
  </si>
  <si>
    <t>Gyógypedagógiai pótlék</t>
  </si>
  <si>
    <t>Egyes sajátos közoktatási feladatok támogatása</t>
  </si>
  <si>
    <t>Angol park rekreációs felújítása</t>
  </si>
  <si>
    <t>Településfejlesztési koncepció</t>
  </si>
  <si>
    <t>Közbiztonságot szolgáló fejlesztések</t>
  </si>
  <si>
    <t>Vis maior</t>
  </si>
  <si>
    <t>Szent János tér védekezési munkák</t>
  </si>
  <si>
    <t>Szent Imre, Perczel M. utca védekezési munkák</t>
  </si>
  <si>
    <t>Zöldmalmi tó védekezés munkák</t>
  </si>
  <si>
    <t>Műk. célú peszk. átadás, tám. ért műk. kiad., ell.jutt., szoc.jutt.</t>
  </si>
  <si>
    <t>KEM Közalapítvány támogatás</t>
  </si>
  <si>
    <t>Apáczai Közalapítvány támog.</t>
  </si>
  <si>
    <t>NSZFI ösztöndíj</t>
  </si>
  <si>
    <t>TÁMOP pályázat könyvtár</t>
  </si>
  <si>
    <t>TIOP pályázat könyvtár</t>
  </si>
  <si>
    <t>Gyermektartásdíjak megelőlegezése</t>
  </si>
  <si>
    <t>Országos, területi kisebbségi választás</t>
  </si>
  <si>
    <t>Megyei Önkormányzat támogtása CÖK-nek</t>
  </si>
  <si>
    <t>Kórháztól átvett pályázati önerő</t>
  </si>
  <si>
    <t>Településektől átv. Ingyenes tankönyvell-hoz</t>
  </si>
  <si>
    <t>Vis maior Megyei Alapból</t>
  </si>
  <si>
    <t>Egyéb sajátos közöktatási feladatok</t>
  </si>
  <si>
    <t>Helyszíni bírság</t>
  </si>
  <si>
    <t>TISZK tagdíj</t>
  </si>
  <si>
    <t>Máltai Szeretetszolgálat támogtása CÖK</t>
  </si>
  <si>
    <t>GFSZ -  pályázati önrész átadás</t>
  </si>
  <si>
    <t>Orvosi rendelő Hánta</t>
  </si>
  <si>
    <t>t./ Gyermektartásdíjak megelőlegezése</t>
  </si>
  <si>
    <t>Társadalmi és szoc. pol. juttat., egyéb jutt.</t>
  </si>
  <si>
    <t>Felhalmozási ÁFA</t>
  </si>
  <si>
    <t>ÁFA bevételek (működési, felhalmozási)</t>
  </si>
  <si>
    <t>ezen belül: társ.szocp.j.,ell.j.</t>
  </si>
  <si>
    <t>Kölcsönök nyújtása, törlesztése</t>
  </si>
  <si>
    <t>Fehérvári utca útfelújítás</t>
  </si>
  <si>
    <t>Műk. célú peszk. átvét kistérésgi társulástól</t>
  </si>
  <si>
    <t>Fehérvái utca felújítás - TEUT</t>
  </si>
  <si>
    <t xml:space="preserve">                     hitel, kölcsöntörlesztés</t>
  </si>
  <si>
    <t>10. Számú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</si>
</sst>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&quot;H-&quot;0000"/>
    <numFmt numFmtId="166" formatCode="yyyy\-mm\-dd"/>
    <numFmt numFmtId="167" formatCode="0.0"/>
  </numFmts>
  <fonts count="6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 CE"/>
      <family val="2"/>
    </font>
    <font>
      <b/>
      <sz val="12"/>
      <name val="Arial CE"/>
      <family val="0"/>
    </font>
    <font>
      <i/>
      <sz val="10"/>
      <name val="Arial CE"/>
      <family val="0"/>
    </font>
    <font>
      <u val="single"/>
      <sz val="8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medium">
        <color indexed="8"/>
      </top>
      <bottom style="medium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9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left"/>
    </xf>
    <xf numFmtId="0" fontId="5" fillId="0" borderId="32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37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9" fillId="0" borderId="33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49" xfId="0" applyFont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52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9" fillId="0" borderId="37" xfId="0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0" fillId="0" borderId="33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9" fillId="0" borderId="26" xfId="0" applyFont="1" applyBorder="1" applyAlignment="1">
      <alignment/>
    </xf>
    <xf numFmtId="0" fontId="0" fillId="0" borderId="34" xfId="0" applyBorder="1" applyAlignment="1">
      <alignment/>
    </xf>
    <xf numFmtId="0" fontId="7" fillId="0" borderId="26" xfId="0" applyFont="1" applyBorder="1" applyAlignment="1">
      <alignment/>
    </xf>
    <xf numFmtId="0" fontId="13" fillId="0" borderId="0" xfId="0" applyFont="1" applyAlignment="1">
      <alignment/>
    </xf>
    <xf numFmtId="0" fontId="4" fillId="0" borderId="32" xfId="0" applyFont="1" applyBorder="1" applyAlignment="1">
      <alignment/>
    </xf>
    <xf numFmtId="0" fontId="0" fillId="0" borderId="26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5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58" xfId="0" applyBorder="1" applyAlignment="1">
      <alignment/>
    </xf>
    <xf numFmtId="0" fontId="2" fillId="0" borderId="18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2" fillId="0" borderId="12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7" xfId="0" applyFont="1" applyBorder="1" applyAlignment="1">
      <alignment horizontal="right" shrinkToFit="1"/>
    </xf>
    <xf numFmtId="0" fontId="2" fillId="0" borderId="11" xfId="0" applyFont="1" applyBorder="1" applyAlignment="1">
      <alignment horizontal="right" shrinkToFit="1"/>
    </xf>
    <xf numFmtId="0" fontId="0" fillId="0" borderId="49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2" fillId="0" borderId="34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8" fillId="0" borderId="63" xfId="0" applyFont="1" applyBorder="1" applyAlignment="1">
      <alignment horizontal="center"/>
    </xf>
    <xf numFmtId="0" fontId="2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wrapText="1"/>
    </xf>
    <xf numFmtId="0" fontId="2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left" wrapText="1"/>
    </xf>
    <xf numFmtId="0" fontId="2" fillId="0" borderId="64" xfId="0" applyFont="1" applyBorder="1" applyAlignment="1">
      <alignment horizontal="left" wrapText="1"/>
    </xf>
    <xf numFmtId="0" fontId="2" fillId="0" borderId="65" xfId="0" applyFont="1" applyBorder="1" applyAlignment="1">
      <alignment horizontal="left" wrapText="1"/>
    </xf>
    <xf numFmtId="0" fontId="2" fillId="0" borderId="65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0" xfId="0" applyFont="1" applyAlignment="1">
      <alignment/>
    </xf>
    <xf numFmtId="0" fontId="0" fillId="0" borderId="64" xfId="0" applyBorder="1" applyAlignment="1">
      <alignment horizontal="left"/>
    </xf>
    <xf numFmtId="0" fontId="19" fillId="0" borderId="63" xfId="0" applyFont="1" applyBorder="1" applyAlignment="1">
      <alignment horizontal="center" vertical="center" wrapText="1"/>
    </xf>
    <xf numFmtId="0" fontId="1" fillId="0" borderId="63" xfId="0" applyFont="1" applyBorder="1" applyAlignment="1">
      <alignment/>
    </xf>
    <xf numFmtId="0" fontId="19" fillId="0" borderId="63" xfId="0" applyFont="1" applyBorder="1" applyAlignment="1">
      <alignment/>
    </xf>
    <xf numFmtId="0" fontId="0" fillId="0" borderId="65" xfId="0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0" fontId="20" fillId="0" borderId="6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65" xfId="0" applyFont="1" applyBorder="1" applyAlignment="1">
      <alignment/>
    </xf>
    <xf numFmtId="0" fontId="20" fillId="0" borderId="68" xfId="0" applyFont="1" applyBorder="1" applyAlignment="1">
      <alignment/>
    </xf>
    <xf numFmtId="0" fontId="20" fillId="0" borderId="69" xfId="0" applyFont="1" applyBorder="1" applyAlignment="1">
      <alignment/>
    </xf>
    <xf numFmtId="0" fontId="20" fillId="0" borderId="63" xfId="0" applyFont="1" applyBorder="1" applyAlignment="1">
      <alignment/>
    </xf>
    <xf numFmtId="166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166" fontId="0" fillId="0" borderId="63" xfId="0" applyNumberFormat="1" applyBorder="1" applyAlignment="1">
      <alignment/>
    </xf>
    <xf numFmtId="44" fontId="1" fillId="0" borderId="63" xfId="55" applyFont="1" applyBorder="1" applyAlignment="1">
      <alignment/>
    </xf>
    <xf numFmtId="0" fontId="0" fillId="0" borderId="63" xfId="0" applyBorder="1" applyAlignment="1">
      <alignment/>
    </xf>
    <xf numFmtId="0" fontId="0" fillId="0" borderId="63" xfId="0" applyBorder="1" applyAlignment="1">
      <alignment horizontal="center"/>
    </xf>
    <xf numFmtId="167" fontId="0" fillId="0" borderId="63" xfId="0" applyNumberFormat="1" applyFont="1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63" xfId="0" applyBorder="1" applyAlignment="1">
      <alignment horizontal="left"/>
    </xf>
    <xf numFmtId="164" fontId="0" fillId="0" borderId="63" xfId="0" applyNumberFormat="1" applyFont="1" applyBorder="1" applyAlignment="1">
      <alignment/>
    </xf>
    <xf numFmtId="165" fontId="0" fillId="0" borderId="63" xfId="0" applyNumberFormat="1" applyFont="1" applyBorder="1" applyAlignment="1">
      <alignment/>
    </xf>
    <xf numFmtId="166" fontId="0" fillId="0" borderId="63" xfId="0" applyNumberFormat="1" applyFont="1" applyBorder="1" applyAlignment="1">
      <alignment/>
    </xf>
    <xf numFmtId="0" fontId="21" fillId="0" borderId="63" xfId="0" applyFont="1" applyBorder="1" applyAlignment="1">
      <alignment/>
    </xf>
    <xf numFmtId="0" fontId="0" fillId="0" borderId="53" xfId="0" applyBorder="1" applyAlignment="1">
      <alignment/>
    </xf>
    <xf numFmtId="0" fontId="21" fillId="0" borderId="70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0" fillId="0" borderId="71" xfId="0" applyBorder="1" applyAlignment="1">
      <alignment/>
    </xf>
    <xf numFmtId="0" fontId="2" fillId="0" borderId="70" xfId="0" applyFont="1" applyBorder="1" applyAlignment="1">
      <alignment/>
    </xf>
    <xf numFmtId="0" fontId="23" fillId="0" borderId="63" xfId="0" applyFont="1" applyBorder="1" applyAlignment="1">
      <alignment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0" xfId="0" applyFont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63" xfId="0" applyFont="1" applyBorder="1" applyAlignment="1">
      <alignment horizontal="center"/>
    </xf>
    <xf numFmtId="0" fontId="0" fillId="0" borderId="44" xfId="0" applyBorder="1" applyAlignment="1">
      <alignment/>
    </xf>
    <xf numFmtId="0" fontId="4" fillId="0" borderId="74" xfId="0" applyFont="1" applyFill="1" applyBorder="1" applyAlignment="1">
      <alignment horizontal="left"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 horizontal="center" wrapText="1"/>
    </xf>
    <xf numFmtId="0" fontId="5" fillId="0" borderId="0" xfId="0" applyFont="1" applyAlignment="1">
      <alignment/>
    </xf>
    <xf numFmtId="0" fontId="24" fillId="0" borderId="77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78" xfId="0" applyFont="1" applyBorder="1" applyAlignment="1">
      <alignment/>
    </xf>
    <xf numFmtId="0" fontId="24" fillId="0" borderId="43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7" xfId="0" applyFont="1" applyBorder="1" applyAlignment="1">
      <alignment horizontal="right" shrinkToFit="1"/>
    </xf>
    <xf numFmtId="0" fontId="24" fillId="0" borderId="62" xfId="0" applyFont="1" applyBorder="1" applyAlignment="1">
      <alignment/>
    </xf>
    <xf numFmtId="0" fontId="24" fillId="0" borderId="47" xfId="0" applyFont="1" applyBorder="1" applyAlignment="1">
      <alignment/>
    </xf>
    <xf numFmtId="0" fontId="5" fillId="0" borderId="34" xfId="0" applyFont="1" applyBorder="1" applyAlignment="1">
      <alignment/>
    </xf>
    <xf numFmtId="0" fontId="24" fillId="0" borderId="0" xfId="0" applyFont="1" applyAlignment="1">
      <alignment/>
    </xf>
    <xf numFmtId="0" fontId="2" fillId="0" borderId="80" xfId="0" applyFont="1" applyBorder="1" applyAlignment="1">
      <alignment/>
    </xf>
    <xf numFmtId="0" fontId="5" fillId="0" borderId="48" xfId="0" applyFont="1" applyBorder="1" applyAlignment="1">
      <alignment/>
    </xf>
    <xf numFmtId="0" fontId="2" fillId="0" borderId="81" xfId="0" applyFont="1" applyBorder="1" applyAlignment="1">
      <alignment/>
    </xf>
    <xf numFmtId="0" fontId="0" fillId="0" borderId="60" xfId="0" applyFont="1" applyBorder="1" applyAlignment="1">
      <alignment/>
    </xf>
    <xf numFmtId="0" fontId="24" fillId="0" borderId="79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Font="1" applyBorder="1" applyAlignment="1">
      <alignment/>
    </xf>
    <xf numFmtId="0" fontId="0" fillId="0" borderId="84" xfId="0" applyFont="1" applyBorder="1" applyAlignment="1">
      <alignment/>
    </xf>
    <xf numFmtId="0" fontId="24" fillId="0" borderId="86" xfId="0" applyFont="1" applyBorder="1" applyAlignment="1">
      <alignment/>
    </xf>
    <xf numFmtId="0" fontId="24" fillId="0" borderId="74" xfId="0" applyFont="1" applyBorder="1" applyAlignment="1">
      <alignment/>
    </xf>
    <xf numFmtId="0" fontId="0" fillId="0" borderId="74" xfId="0" applyBorder="1" applyAlignment="1">
      <alignment/>
    </xf>
    <xf numFmtId="0" fontId="0" fillId="0" borderId="74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8" xfId="0" applyBorder="1" applyAlignment="1">
      <alignment/>
    </xf>
    <xf numFmtId="0" fontId="2" fillId="0" borderId="89" xfId="0" applyFont="1" applyBorder="1" applyAlignment="1">
      <alignment/>
    </xf>
    <xf numFmtId="0" fontId="2" fillId="0" borderId="90" xfId="0" applyFont="1" applyBorder="1" applyAlignment="1">
      <alignment/>
    </xf>
    <xf numFmtId="0" fontId="5" fillId="0" borderId="48" xfId="0" applyFont="1" applyBorder="1" applyAlignment="1">
      <alignment horizontal="right" shrinkToFit="1"/>
    </xf>
    <xf numFmtId="0" fontId="2" fillId="0" borderId="81" xfId="0" applyFont="1" applyBorder="1" applyAlignment="1">
      <alignment horizontal="right" shrinkToFit="1"/>
    </xf>
    <xf numFmtId="0" fontId="0" fillId="0" borderId="83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74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4" xfId="0" applyFont="1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2" fillId="0" borderId="80" xfId="0" applyFont="1" applyBorder="1" applyAlignment="1">
      <alignment/>
    </xf>
    <xf numFmtId="0" fontId="0" fillId="0" borderId="94" xfId="0" applyFont="1" applyFill="1" applyBorder="1" applyAlignment="1">
      <alignment horizontal="left"/>
    </xf>
    <xf numFmtId="0" fontId="0" fillId="0" borderId="95" xfId="0" applyFill="1" applyBorder="1" applyAlignment="1">
      <alignment/>
    </xf>
    <xf numFmtId="0" fontId="0" fillId="0" borderId="7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2" fillId="0" borderId="71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63" xfId="0" applyFont="1" applyBorder="1" applyAlignment="1">
      <alignment/>
    </xf>
    <xf numFmtId="0" fontId="2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99" xfId="0" applyFont="1" applyBorder="1" applyAlignment="1">
      <alignment/>
    </xf>
    <xf numFmtId="0" fontId="24" fillId="0" borderId="65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100" xfId="0" applyFont="1" applyBorder="1" applyAlignment="1">
      <alignment/>
    </xf>
    <xf numFmtId="0" fontId="0" fillId="0" borderId="64" xfId="0" applyBorder="1" applyAlignment="1">
      <alignment/>
    </xf>
    <xf numFmtId="0" fontId="0" fillId="0" borderId="20" xfId="0" applyFill="1" applyBorder="1" applyAlignment="1">
      <alignment/>
    </xf>
    <xf numFmtId="0" fontId="24" fillId="0" borderId="51" xfId="0" applyFont="1" applyBorder="1" applyAlignment="1">
      <alignment/>
    </xf>
    <xf numFmtId="0" fontId="24" fillId="0" borderId="99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81" xfId="0" applyFont="1" applyBorder="1" applyAlignment="1">
      <alignment horizontal="right" shrinkToFit="1"/>
    </xf>
    <xf numFmtId="0" fontId="24" fillId="0" borderId="101" xfId="0" applyFont="1" applyBorder="1" applyAlignment="1">
      <alignment/>
    </xf>
    <xf numFmtId="0" fontId="0" fillId="0" borderId="100" xfId="0" applyBorder="1" applyAlignment="1">
      <alignment/>
    </xf>
    <xf numFmtId="0" fontId="2" fillId="0" borderId="102" xfId="0" applyFont="1" applyBorder="1" applyAlignment="1">
      <alignment/>
    </xf>
    <xf numFmtId="0" fontId="2" fillId="0" borderId="102" xfId="0" applyFont="1" applyBorder="1" applyAlignment="1">
      <alignment/>
    </xf>
    <xf numFmtId="0" fontId="0" fillId="0" borderId="92" xfId="0" applyBorder="1" applyAlignment="1">
      <alignment/>
    </xf>
    <xf numFmtId="0" fontId="0" fillId="0" borderId="97" xfId="0" applyBorder="1" applyAlignment="1">
      <alignment/>
    </xf>
    <xf numFmtId="0" fontId="12" fillId="0" borderId="64" xfId="0" applyFont="1" applyBorder="1" applyAlignment="1">
      <alignment/>
    </xf>
    <xf numFmtId="0" fontId="0" fillId="0" borderId="72" xfId="0" applyBorder="1" applyAlignment="1">
      <alignment/>
    </xf>
    <xf numFmtId="0" fontId="0" fillId="0" borderId="72" xfId="0" applyFill="1" applyBorder="1" applyAlignment="1">
      <alignment/>
    </xf>
    <xf numFmtId="0" fontId="0" fillId="0" borderId="103" xfId="0" applyBorder="1" applyAlignment="1">
      <alignment/>
    </xf>
    <xf numFmtId="0" fontId="0" fillId="0" borderId="97" xfId="0" applyFill="1" applyBorder="1" applyAlignment="1">
      <alignment/>
    </xf>
    <xf numFmtId="0" fontId="12" fillId="0" borderId="68" xfId="0" applyFont="1" applyBorder="1" applyAlignment="1">
      <alignment/>
    </xf>
    <xf numFmtId="0" fontId="0" fillId="0" borderId="69" xfId="0" applyFill="1" applyBorder="1" applyAlignment="1">
      <alignment/>
    </xf>
    <xf numFmtId="0" fontId="0" fillId="0" borderId="104" xfId="0" applyBorder="1" applyAlignment="1">
      <alignment/>
    </xf>
    <xf numFmtId="0" fontId="24" fillId="0" borderId="105" xfId="0" applyFont="1" applyBorder="1" applyAlignment="1">
      <alignment/>
    </xf>
    <xf numFmtId="0" fontId="24" fillId="0" borderId="88" xfId="0" applyFont="1" applyBorder="1" applyAlignment="1">
      <alignment/>
    </xf>
    <xf numFmtId="0" fontId="0" fillId="0" borderId="106" xfId="0" applyBorder="1" applyAlignment="1">
      <alignment/>
    </xf>
    <xf numFmtId="0" fontId="24" fillId="0" borderId="52" xfId="0" applyFont="1" applyBorder="1" applyAlignment="1">
      <alignment/>
    </xf>
    <xf numFmtId="0" fontId="0" fillId="0" borderId="52" xfId="0" applyBorder="1" applyAlignment="1">
      <alignment/>
    </xf>
    <xf numFmtId="0" fontId="3" fillId="0" borderId="75" xfId="0" applyFont="1" applyBorder="1" applyAlignment="1">
      <alignment/>
    </xf>
    <xf numFmtId="0" fontId="0" fillId="0" borderId="68" xfId="0" applyBorder="1" applyAlignment="1">
      <alignment/>
    </xf>
    <xf numFmtId="0" fontId="0" fillId="0" borderId="55" xfId="0" applyBorder="1" applyAlignment="1">
      <alignment/>
    </xf>
    <xf numFmtId="0" fontId="2" fillId="0" borderId="107" xfId="0" applyFont="1" applyBorder="1" applyAlignment="1">
      <alignment horizontal="right" shrinkToFit="1"/>
    </xf>
    <xf numFmtId="0" fontId="0" fillId="0" borderId="91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106" xfId="0" applyFill="1" applyBorder="1" applyAlignment="1">
      <alignment/>
    </xf>
    <xf numFmtId="0" fontId="2" fillId="0" borderId="50" xfId="0" applyFont="1" applyBorder="1" applyAlignment="1">
      <alignment/>
    </xf>
    <xf numFmtId="0" fontId="2" fillId="0" borderId="53" xfId="0" applyFont="1" applyBorder="1" applyAlignment="1">
      <alignment/>
    </xf>
    <xf numFmtId="0" fontId="4" fillId="0" borderId="63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63" xfId="0" applyFont="1" applyBorder="1" applyAlignment="1">
      <alignment/>
    </xf>
    <xf numFmtId="0" fontId="2" fillId="0" borderId="108" xfId="0" applyFont="1" applyBorder="1" applyAlignment="1">
      <alignment/>
    </xf>
    <xf numFmtId="0" fontId="5" fillId="0" borderId="108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97" xfId="0" applyBorder="1" applyAlignment="1">
      <alignment/>
    </xf>
    <xf numFmtId="0" fontId="0" fillId="0" borderId="109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1" xfId="0" applyBorder="1" applyAlignment="1">
      <alignment/>
    </xf>
    <xf numFmtId="0" fontId="10" fillId="0" borderId="112" xfId="0" applyFont="1" applyFill="1" applyBorder="1" applyAlignment="1">
      <alignment horizontal="center" wrapText="1"/>
    </xf>
    <xf numFmtId="0" fontId="10" fillId="0" borderId="1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42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4" fillId="0" borderId="34" xfId="0" applyFont="1" applyBorder="1" applyAlignment="1">
      <alignment/>
    </xf>
    <xf numFmtId="0" fontId="2" fillId="0" borderId="4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78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3" xfId="0" applyFill="1" applyBorder="1" applyAlignment="1">
      <alignment/>
    </xf>
    <xf numFmtId="0" fontId="0" fillId="0" borderId="59" xfId="0" applyFill="1" applyBorder="1" applyAlignment="1">
      <alignment/>
    </xf>
    <xf numFmtId="0" fontId="2" fillId="0" borderId="114" xfId="0" applyFont="1" applyFill="1" applyBorder="1" applyAlignment="1">
      <alignment horizontal="left"/>
    </xf>
    <xf numFmtId="0" fontId="2" fillId="0" borderId="115" xfId="0" applyFont="1" applyFill="1" applyBorder="1" applyAlignment="1">
      <alignment horizontal="left"/>
    </xf>
    <xf numFmtId="0" fontId="2" fillId="0" borderId="115" xfId="0" applyFont="1" applyFill="1" applyBorder="1" applyAlignment="1">
      <alignment/>
    </xf>
    <xf numFmtId="0" fontId="2" fillId="0" borderId="116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0" fillId="0" borderId="60" xfId="0" applyFill="1" applyBorder="1" applyAlignment="1">
      <alignment/>
    </xf>
    <xf numFmtId="0" fontId="2" fillId="0" borderId="77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78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5" fillId="0" borderId="114" xfId="0" applyFont="1" applyFill="1" applyBorder="1" applyAlignment="1">
      <alignment horizontal="left"/>
    </xf>
    <xf numFmtId="0" fontId="5" fillId="0" borderId="115" xfId="0" applyFont="1" applyFill="1" applyBorder="1" applyAlignment="1">
      <alignment horizontal="left"/>
    </xf>
    <xf numFmtId="0" fontId="5" fillId="0" borderId="116" xfId="0" applyFont="1" applyFill="1" applyBorder="1" applyAlignment="1">
      <alignment/>
    </xf>
    <xf numFmtId="0" fontId="24" fillId="0" borderId="77" xfId="0" applyFont="1" applyFill="1" applyBorder="1" applyAlignment="1">
      <alignment horizontal="left"/>
    </xf>
    <xf numFmtId="0" fontId="24" fillId="0" borderId="34" xfId="0" applyFont="1" applyFill="1" applyBorder="1" applyAlignment="1">
      <alignment horizontal="left"/>
    </xf>
    <xf numFmtId="0" fontId="4" fillId="0" borderId="64" xfId="0" applyFont="1" applyFill="1" applyBorder="1" applyAlignment="1">
      <alignment/>
    </xf>
    <xf numFmtId="0" fontId="0" fillId="0" borderId="104" xfId="0" applyBorder="1" applyAlignment="1">
      <alignment/>
    </xf>
    <xf numFmtId="0" fontId="0" fillId="0" borderId="63" xfId="0" applyFont="1" applyFill="1" applyBorder="1" applyAlignment="1">
      <alignment/>
    </xf>
    <xf numFmtId="0" fontId="0" fillId="0" borderId="109" xfId="0" applyBorder="1" applyAlignment="1">
      <alignment/>
    </xf>
    <xf numFmtId="0" fontId="0" fillId="0" borderId="105" xfId="0" applyFont="1" applyBorder="1" applyAlignment="1">
      <alignment/>
    </xf>
    <xf numFmtId="0" fontId="0" fillId="0" borderId="104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93" xfId="0" applyFill="1" applyBorder="1" applyAlignment="1">
      <alignment/>
    </xf>
    <xf numFmtId="0" fontId="2" fillId="0" borderId="117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116" xfId="0" applyFont="1" applyBorder="1" applyAlignment="1">
      <alignment/>
    </xf>
    <xf numFmtId="0" fontId="0" fillId="0" borderId="118" xfId="0" applyBorder="1" applyAlignment="1">
      <alignment/>
    </xf>
    <xf numFmtId="0" fontId="0" fillId="0" borderId="119" xfId="0" applyFont="1" applyBorder="1" applyAlignment="1">
      <alignment/>
    </xf>
    <xf numFmtId="0" fontId="0" fillId="0" borderId="68" xfId="0" applyFont="1" applyBorder="1" applyAlignment="1">
      <alignment/>
    </xf>
    <xf numFmtId="0" fontId="2" fillId="0" borderId="61" xfId="0" applyFont="1" applyBorder="1" applyAlignment="1">
      <alignment horizontal="center"/>
    </xf>
    <xf numFmtId="0" fontId="18" fillId="0" borderId="72" xfId="0" applyFont="1" applyBorder="1" applyAlignment="1">
      <alignment/>
    </xf>
    <xf numFmtId="0" fontId="18" fillId="0" borderId="65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24" fillId="0" borderId="64" xfId="0" applyFont="1" applyBorder="1" applyAlignment="1">
      <alignment/>
    </xf>
    <xf numFmtId="0" fontId="24" fillId="0" borderId="68" xfId="0" applyFont="1" applyBorder="1" applyAlignment="1">
      <alignment/>
    </xf>
    <xf numFmtId="0" fontId="2" fillId="0" borderId="120" xfId="0" applyFont="1" applyBorder="1" applyAlignment="1">
      <alignment/>
    </xf>
    <xf numFmtId="0" fontId="0" fillId="0" borderId="8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9" xfId="0" applyFont="1" applyBorder="1" applyAlignment="1">
      <alignment/>
    </xf>
    <xf numFmtId="0" fontId="0" fillId="0" borderId="121" xfId="0" applyFont="1" applyBorder="1" applyAlignment="1">
      <alignment/>
    </xf>
    <xf numFmtId="0" fontId="0" fillId="0" borderId="122" xfId="0" applyFont="1" applyBorder="1" applyAlignment="1">
      <alignment/>
    </xf>
    <xf numFmtId="0" fontId="24" fillId="0" borderId="123" xfId="0" applyFont="1" applyBorder="1" applyAlignment="1">
      <alignment/>
    </xf>
    <xf numFmtId="0" fontId="24" fillId="0" borderId="124" xfId="0" applyFont="1" applyBorder="1" applyAlignment="1">
      <alignment/>
    </xf>
    <xf numFmtId="0" fontId="0" fillId="0" borderId="123" xfId="0" applyFont="1" applyBorder="1" applyAlignment="1">
      <alignment/>
    </xf>
    <xf numFmtId="0" fontId="0" fillId="0" borderId="125" xfId="0" applyFont="1" applyBorder="1" applyAlignment="1">
      <alignment/>
    </xf>
    <xf numFmtId="0" fontId="0" fillId="0" borderId="126" xfId="0" applyFont="1" applyBorder="1" applyAlignment="1">
      <alignment/>
    </xf>
    <xf numFmtId="0" fontId="0" fillId="0" borderId="127" xfId="0" applyFont="1" applyBorder="1" applyAlignment="1">
      <alignment/>
    </xf>
    <xf numFmtId="0" fontId="0" fillId="0" borderId="128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0" fillId="0" borderId="129" xfId="0" applyBorder="1" applyAlignment="1">
      <alignment/>
    </xf>
    <xf numFmtId="0" fontId="0" fillId="0" borderId="130" xfId="0" applyFont="1" applyBorder="1" applyAlignment="1">
      <alignment/>
    </xf>
    <xf numFmtId="0" fontId="2" fillId="0" borderId="131" xfId="0" applyFont="1" applyBorder="1" applyAlignment="1">
      <alignment/>
    </xf>
    <xf numFmtId="0" fontId="2" fillId="0" borderId="132" xfId="0" applyFont="1" applyBorder="1" applyAlignment="1">
      <alignment/>
    </xf>
    <xf numFmtId="0" fontId="5" fillId="0" borderId="101" xfId="0" applyFont="1" applyBorder="1" applyAlignment="1">
      <alignment/>
    </xf>
    <xf numFmtId="0" fontId="2" fillId="0" borderId="41" xfId="0" applyFont="1" applyBorder="1" applyAlignment="1">
      <alignment/>
    </xf>
    <xf numFmtId="0" fontId="4" fillId="0" borderId="133" xfId="0" applyFont="1" applyBorder="1" applyAlignment="1">
      <alignment horizontal="center"/>
    </xf>
    <xf numFmtId="0" fontId="0" fillId="0" borderId="134" xfId="0" applyFont="1" applyBorder="1" applyAlignment="1">
      <alignment horizontal="center" shrinkToFit="1"/>
    </xf>
    <xf numFmtId="0" fontId="0" fillId="0" borderId="135" xfId="0" applyFont="1" applyBorder="1" applyAlignment="1">
      <alignment horizontal="center" shrinkToFit="1"/>
    </xf>
    <xf numFmtId="0" fontId="0" fillId="0" borderId="135" xfId="0" applyBorder="1" applyAlignment="1">
      <alignment horizontal="center" shrinkToFit="1"/>
    </xf>
    <xf numFmtId="0" fontId="0" fillId="0" borderId="136" xfId="0" applyFont="1" applyBorder="1" applyAlignment="1">
      <alignment horizontal="center" shrinkToFit="1"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0" fontId="0" fillId="0" borderId="57" xfId="0" applyBorder="1" applyAlignment="1">
      <alignment/>
    </xf>
    <xf numFmtId="0" fontId="0" fillId="0" borderId="140" xfId="0" applyBorder="1" applyAlignment="1">
      <alignment/>
    </xf>
    <xf numFmtId="0" fontId="0" fillId="0" borderId="141" xfId="0" applyBorder="1" applyAlignment="1">
      <alignment/>
    </xf>
    <xf numFmtId="0" fontId="0" fillId="0" borderId="142" xfId="0" applyBorder="1" applyAlignment="1">
      <alignment/>
    </xf>
    <xf numFmtId="0" fontId="2" fillId="0" borderId="143" xfId="0" applyFont="1" applyBorder="1" applyAlignment="1">
      <alignment/>
    </xf>
    <xf numFmtId="0" fontId="0" fillId="0" borderId="144" xfId="0" applyBorder="1" applyAlignment="1">
      <alignment/>
    </xf>
    <xf numFmtId="0" fontId="0" fillId="0" borderId="102" xfId="0" applyBorder="1" applyAlignment="1">
      <alignment/>
    </xf>
    <xf numFmtId="0" fontId="0" fillId="0" borderId="143" xfId="0" applyBorder="1" applyAlignment="1">
      <alignment/>
    </xf>
    <xf numFmtId="0" fontId="0" fillId="0" borderId="70" xfId="0" applyBorder="1" applyAlignment="1">
      <alignment/>
    </xf>
    <xf numFmtId="0" fontId="0" fillId="0" borderId="145" xfId="0" applyBorder="1" applyAlignment="1">
      <alignment/>
    </xf>
    <xf numFmtId="0" fontId="24" fillId="0" borderId="146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47" xfId="0" applyFill="1" applyBorder="1" applyAlignment="1">
      <alignment/>
    </xf>
    <xf numFmtId="0" fontId="0" fillId="0" borderId="147" xfId="0" applyBorder="1" applyAlignment="1">
      <alignment/>
    </xf>
    <xf numFmtId="0" fontId="24" fillId="0" borderId="0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88" xfId="0" applyFont="1" applyBorder="1" applyAlignment="1">
      <alignment/>
    </xf>
    <xf numFmtId="0" fontId="0" fillId="0" borderId="130" xfId="0" applyFont="1" applyBorder="1" applyAlignment="1">
      <alignment/>
    </xf>
    <xf numFmtId="0" fontId="0" fillId="0" borderId="85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4" fillId="0" borderId="148" xfId="0" applyFont="1" applyFill="1" applyBorder="1" applyAlignment="1">
      <alignment/>
    </xf>
    <xf numFmtId="0" fontId="4" fillId="0" borderId="14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9" fillId="0" borderId="148" xfId="0" applyFont="1" applyFill="1" applyBorder="1" applyAlignment="1">
      <alignment/>
    </xf>
    <xf numFmtId="0" fontId="9" fillId="0" borderId="150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4" fillId="0" borderId="151" xfId="0" applyFont="1" applyFill="1" applyBorder="1" applyAlignment="1">
      <alignment/>
    </xf>
    <xf numFmtId="0" fontId="4" fillId="0" borderId="152" xfId="0" applyFont="1" applyFill="1" applyBorder="1" applyAlignment="1">
      <alignment/>
    </xf>
    <xf numFmtId="0" fontId="9" fillId="0" borderId="88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153" xfId="0" applyFont="1" applyFill="1" applyBorder="1" applyAlignment="1">
      <alignment/>
    </xf>
    <xf numFmtId="0" fontId="9" fillId="0" borderId="154" xfId="0" applyFont="1" applyFill="1" applyBorder="1" applyAlignment="1">
      <alignment/>
    </xf>
    <xf numFmtId="0" fontId="9" fillId="0" borderId="155" xfId="0" applyFont="1" applyFill="1" applyBorder="1" applyAlignment="1">
      <alignment/>
    </xf>
    <xf numFmtId="0" fontId="9" fillId="0" borderId="156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9" fillId="0" borderId="157" xfId="0" applyFont="1" applyFill="1" applyBorder="1" applyAlignment="1">
      <alignment/>
    </xf>
    <xf numFmtId="0" fontId="9" fillId="0" borderId="158" xfId="0" applyFont="1" applyFill="1" applyBorder="1" applyAlignment="1">
      <alignment/>
    </xf>
    <xf numFmtId="0" fontId="9" fillId="0" borderId="4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59" xfId="0" applyFont="1" applyFill="1" applyBorder="1" applyAlignment="1">
      <alignment horizontal="center" wrapText="1"/>
    </xf>
    <xf numFmtId="0" fontId="9" fillId="0" borderId="112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9" fillId="0" borderId="113" xfId="0" applyFont="1" applyFill="1" applyBorder="1" applyAlignment="1">
      <alignment horizontal="center" wrapText="1"/>
    </xf>
    <xf numFmtId="0" fontId="9" fillId="0" borderId="160" xfId="0" applyFont="1" applyFill="1" applyBorder="1" applyAlignment="1">
      <alignment horizontal="center" wrapText="1"/>
    </xf>
    <xf numFmtId="0" fontId="9" fillId="0" borderId="161" xfId="0" applyFont="1" applyFill="1" applyBorder="1" applyAlignment="1">
      <alignment horizontal="center" wrapText="1"/>
    </xf>
    <xf numFmtId="0" fontId="9" fillId="0" borderId="101" xfId="0" applyFont="1" applyFill="1" applyBorder="1" applyAlignment="1">
      <alignment horizontal="center" wrapText="1"/>
    </xf>
    <xf numFmtId="0" fontId="4" fillId="0" borderId="113" xfId="0" applyFont="1" applyFill="1" applyBorder="1" applyAlignment="1">
      <alignment/>
    </xf>
    <xf numFmtId="0" fontId="4" fillId="0" borderId="112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113" xfId="0" applyFont="1" applyFill="1" applyBorder="1" applyAlignment="1">
      <alignment/>
    </xf>
    <xf numFmtId="0" fontId="9" fillId="0" borderId="149" xfId="0" applyFont="1" applyFill="1" applyBorder="1" applyAlignment="1">
      <alignment/>
    </xf>
    <xf numFmtId="0" fontId="9" fillId="0" borderId="162" xfId="0" applyFont="1" applyFill="1" applyBorder="1" applyAlignment="1">
      <alignment/>
    </xf>
    <xf numFmtId="0" fontId="4" fillId="0" borderId="162" xfId="0" applyFont="1" applyFill="1" applyBorder="1" applyAlignment="1">
      <alignment/>
    </xf>
    <xf numFmtId="0" fontId="4" fillId="0" borderId="73" xfId="0" applyFont="1" applyFill="1" applyBorder="1" applyAlignment="1">
      <alignment/>
    </xf>
    <xf numFmtId="0" fontId="4" fillId="0" borderId="150" xfId="0" applyFont="1" applyFill="1" applyBorder="1" applyAlignment="1">
      <alignment/>
    </xf>
    <xf numFmtId="0" fontId="4" fillId="0" borderId="154" xfId="0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4" fillId="0" borderId="153" xfId="0" applyFont="1" applyFill="1" applyBorder="1" applyAlignment="1">
      <alignment/>
    </xf>
    <xf numFmtId="0" fontId="4" fillId="0" borderId="163" xfId="0" applyFont="1" applyFill="1" applyBorder="1" applyAlignment="1">
      <alignment/>
    </xf>
    <xf numFmtId="0" fontId="4" fillId="0" borderId="164" xfId="0" applyFont="1" applyFill="1" applyBorder="1" applyAlignment="1">
      <alignment/>
    </xf>
    <xf numFmtId="0" fontId="4" fillId="0" borderId="165" xfId="0" applyFont="1" applyFill="1" applyBorder="1" applyAlignment="1">
      <alignment/>
    </xf>
    <xf numFmtId="0" fontId="9" fillId="0" borderId="151" xfId="0" applyFont="1" applyFill="1" applyBorder="1" applyAlignment="1">
      <alignment/>
    </xf>
    <xf numFmtId="0" fontId="7" fillId="0" borderId="155" xfId="0" applyFont="1" applyFill="1" applyBorder="1" applyAlignment="1">
      <alignment/>
    </xf>
    <xf numFmtId="0" fontId="7" fillId="0" borderId="157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9" fillId="0" borderId="159" xfId="0" applyFont="1" applyFill="1" applyBorder="1" applyAlignment="1">
      <alignment/>
    </xf>
    <xf numFmtId="0" fontId="9" fillId="0" borderId="160" xfId="0" applyFont="1" applyFill="1" applyBorder="1" applyAlignment="1">
      <alignment/>
    </xf>
    <xf numFmtId="0" fontId="4" fillId="0" borderId="73" xfId="0" applyFont="1" applyBorder="1" applyAlignment="1">
      <alignment/>
    </xf>
    <xf numFmtId="0" fontId="4" fillId="0" borderId="166" xfId="0" applyFont="1" applyFill="1" applyBorder="1" applyAlignment="1">
      <alignment/>
    </xf>
    <xf numFmtId="0" fontId="9" fillId="0" borderId="152" xfId="0" applyFont="1" applyFill="1" applyBorder="1" applyAlignment="1">
      <alignment/>
    </xf>
    <xf numFmtId="0" fontId="4" fillId="0" borderId="156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167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0" fontId="9" fillId="0" borderId="163" xfId="0" applyFont="1" applyFill="1" applyBorder="1" applyAlignment="1">
      <alignment/>
    </xf>
    <xf numFmtId="0" fontId="7" fillId="0" borderId="15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57" xfId="0" applyFont="1" applyFill="1" applyBorder="1" applyAlignment="1">
      <alignment/>
    </xf>
    <xf numFmtId="0" fontId="25" fillId="0" borderId="168" xfId="0" applyFont="1" applyFill="1" applyBorder="1" applyAlignment="1">
      <alignment/>
    </xf>
    <xf numFmtId="0" fontId="4" fillId="0" borderId="169" xfId="0" applyFont="1" applyBorder="1" applyAlignment="1">
      <alignment/>
    </xf>
    <xf numFmtId="0" fontId="4" fillId="0" borderId="170" xfId="0" applyFont="1" applyBorder="1" applyAlignment="1">
      <alignment/>
    </xf>
    <xf numFmtId="0" fontId="4" fillId="0" borderId="170" xfId="0" applyFont="1" applyBorder="1" applyAlignment="1">
      <alignment/>
    </xf>
    <xf numFmtId="0" fontId="4" fillId="0" borderId="171" xfId="0" applyFont="1" applyBorder="1" applyAlignment="1">
      <alignment/>
    </xf>
    <xf numFmtId="0" fontId="4" fillId="0" borderId="172" xfId="0" applyFont="1" applyBorder="1" applyAlignment="1">
      <alignment/>
    </xf>
    <xf numFmtId="0" fontId="4" fillId="0" borderId="173" xfId="0" applyFont="1" applyBorder="1" applyAlignment="1">
      <alignment/>
    </xf>
    <xf numFmtId="0" fontId="4" fillId="0" borderId="174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50" xfId="0" applyFont="1" applyBorder="1" applyAlignment="1">
      <alignment/>
    </xf>
    <xf numFmtId="0" fontId="26" fillId="0" borderId="149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175" xfId="0" applyFont="1" applyBorder="1" applyAlignment="1">
      <alignment/>
    </xf>
    <xf numFmtId="0" fontId="7" fillId="0" borderId="176" xfId="0" applyFont="1" applyBorder="1" applyAlignment="1">
      <alignment/>
    </xf>
    <xf numFmtId="0" fontId="26" fillId="0" borderId="176" xfId="0" applyFont="1" applyBorder="1" applyAlignment="1">
      <alignment/>
    </xf>
    <xf numFmtId="0" fontId="7" fillId="0" borderId="176" xfId="0" applyFont="1" applyBorder="1" applyAlignment="1">
      <alignment/>
    </xf>
    <xf numFmtId="0" fontId="7" fillId="0" borderId="177" xfId="0" applyFont="1" applyBorder="1" applyAlignment="1">
      <alignment/>
    </xf>
    <xf numFmtId="0" fontId="7" fillId="0" borderId="178" xfId="0" applyFont="1" applyBorder="1" applyAlignment="1">
      <alignment/>
    </xf>
    <xf numFmtId="0" fontId="7" fillId="0" borderId="179" xfId="0" applyFont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0" fillId="0" borderId="58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10" fillId="0" borderId="96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wrapText="1"/>
    </xf>
    <xf numFmtId="0" fontId="4" fillId="0" borderId="99" xfId="0" applyFont="1" applyFill="1" applyBorder="1" applyAlignment="1">
      <alignment/>
    </xf>
    <xf numFmtId="0" fontId="4" fillId="0" borderId="101" xfId="0" applyFont="1" applyFill="1" applyBorder="1" applyAlignment="1">
      <alignment/>
    </xf>
    <xf numFmtId="0" fontId="4" fillId="0" borderId="82" xfId="0" applyFont="1" applyFill="1" applyBorder="1" applyAlignment="1">
      <alignment/>
    </xf>
    <xf numFmtId="0" fontId="10" fillId="0" borderId="180" xfId="0" applyFont="1" applyFill="1" applyBorder="1" applyAlignment="1">
      <alignment horizontal="center" wrapText="1"/>
    </xf>
    <xf numFmtId="0" fontId="10" fillId="0" borderId="181" xfId="0" applyFont="1" applyFill="1" applyBorder="1" applyAlignment="1">
      <alignment horizontal="center" wrapText="1"/>
    </xf>
    <xf numFmtId="0" fontId="10" fillId="0" borderId="182" xfId="0" applyFont="1" applyFill="1" applyBorder="1" applyAlignment="1">
      <alignment horizontal="center" wrapText="1"/>
    </xf>
    <xf numFmtId="0" fontId="10" fillId="0" borderId="183" xfId="0" applyFont="1" applyFill="1" applyBorder="1" applyAlignment="1">
      <alignment horizontal="center" wrapText="1"/>
    </xf>
    <xf numFmtId="0" fontId="4" fillId="0" borderId="184" xfId="0" applyFont="1" applyFill="1" applyBorder="1" applyAlignment="1">
      <alignment/>
    </xf>
    <xf numFmtId="0" fontId="4" fillId="0" borderId="185" xfId="0" applyFont="1" applyFill="1" applyBorder="1" applyAlignment="1">
      <alignment/>
    </xf>
    <xf numFmtId="0" fontId="4" fillId="0" borderId="186" xfId="0" applyFont="1" applyFill="1" applyBorder="1" applyAlignment="1">
      <alignment/>
    </xf>
    <xf numFmtId="0" fontId="4" fillId="0" borderId="187" xfId="0" applyFont="1" applyFill="1" applyBorder="1" applyAlignment="1">
      <alignment/>
    </xf>
    <xf numFmtId="0" fontId="9" fillId="0" borderId="188" xfId="0" applyFont="1" applyFill="1" applyBorder="1" applyAlignment="1">
      <alignment/>
    </xf>
    <xf numFmtId="0" fontId="9" fillId="0" borderId="189" xfId="0" applyFont="1" applyFill="1" applyBorder="1" applyAlignment="1">
      <alignment/>
    </xf>
    <xf numFmtId="0" fontId="9" fillId="0" borderId="190" xfId="0" applyFont="1" applyFill="1" applyBorder="1" applyAlignment="1">
      <alignment horizontal="center" wrapText="1"/>
    </xf>
    <xf numFmtId="0" fontId="9" fillId="0" borderId="191" xfId="0" applyFont="1" applyFill="1" applyBorder="1" applyAlignment="1">
      <alignment horizontal="center" wrapText="1"/>
    </xf>
    <xf numFmtId="0" fontId="4" fillId="0" borderId="190" xfId="0" applyFont="1" applyFill="1" applyBorder="1" applyAlignment="1">
      <alignment/>
    </xf>
    <xf numFmtId="0" fontId="4" fillId="0" borderId="191" xfId="0" applyFont="1" applyFill="1" applyBorder="1" applyAlignment="1">
      <alignment/>
    </xf>
    <xf numFmtId="0" fontId="4" fillId="0" borderId="192" xfId="0" applyFont="1" applyFill="1" applyBorder="1" applyAlignment="1">
      <alignment/>
    </xf>
    <xf numFmtId="0" fontId="4" fillId="0" borderId="193" xfId="0" applyFont="1" applyFill="1" applyBorder="1" applyAlignment="1">
      <alignment/>
    </xf>
    <xf numFmtId="0" fontId="7" fillId="0" borderId="188" xfId="0" applyFont="1" applyFill="1" applyBorder="1" applyAlignment="1">
      <alignment/>
    </xf>
    <xf numFmtId="0" fontId="7" fillId="0" borderId="189" xfId="0" applyFont="1" applyFill="1" applyBorder="1" applyAlignment="1">
      <alignment/>
    </xf>
    <xf numFmtId="0" fontId="4" fillId="0" borderId="194" xfId="0" applyFont="1" applyFill="1" applyBorder="1" applyAlignment="1">
      <alignment/>
    </xf>
    <xf numFmtId="0" fontId="25" fillId="0" borderId="195" xfId="0" applyFont="1" applyFill="1" applyBorder="1" applyAlignment="1">
      <alignment/>
    </xf>
    <xf numFmtId="0" fontId="25" fillId="0" borderId="135" xfId="0" applyFont="1" applyFill="1" applyBorder="1" applyAlignment="1">
      <alignment/>
    </xf>
    <xf numFmtId="0" fontId="25" fillId="0" borderId="196" xfId="0" applyFont="1" applyFill="1" applyBorder="1" applyAlignment="1">
      <alignment/>
    </xf>
    <xf numFmtId="0" fontId="4" fillId="0" borderId="197" xfId="0" applyFont="1" applyFill="1" applyBorder="1" applyAlignment="1">
      <alignment/>
    </xf>
    <xf numFmtId="0" fontId="4" fillId="0" borderId="184" xfId="0" applyFont="1" applyBorder="1" applyAlignment="1">
      <alignment/>
    </xf>
    <xf numFmtId="0" fontId="4" fillId="0" borderId="185" xfId="0" applyFont="1" applyBorder="1" applyAlignment="1">
      <alignment/>
    </xf>
    <xf numFmtId="0" fontId="9" fillId="0" borderId="190" xfId="0" applyFont="1" applyFill="1" applyBorder="1" applyAlignment="1">
      <alignment/>
    </xf>
    <xf numFmtId="0" fontId="9" fillId="0" borderId="191" xfId="0" applyFont="1" applyFill="1" applyBorder="1" applyAlignment="1">
      <alignment/>
    </xf>
    <xf numFmtId="0" fontId="4" fillId="0" borderId="198" xfId="0" applyFont="1" applyFill="1" applyBorder="1" applyAlignment="1">
      <alignment/>
    </xf>
    <xf numFmtId="0" fontId="9" fillId="0" borderId="129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/>
    </xf>
    <xf numFmtId="0" fontId="4" fillId="0" borderId="199" xfId="0" applyFont="1" applyFill="1" applyBorder="1" applyAlignment="1">
      <alignment/>
    </xf>
    <xf numFmtId="0" fontId="4" fillId="0" borderId="200" xfId="0" applyFont="1" applyFill="1" applyBorder="1" applyAlignment="1">
      <alignment/>
    </xf>
    <xf numFmtId="0" fontId="9" fillId="0" borderId="129" xfId="0" applyFont="1" applyFill="1" applyBorder="1" applyAlignment="1">
      <alignment/>
    </xf>
    <xf numFmtId="0" fontId="9" fillId="0" borderId="201" xfId="0" applyFont="1" applyFill="1" applyBorder="1" applyAlignment="1">
      <alignment/>
    </xf>
    <xf numFmtId="0" fontId="4" fillId="0" borderId="202" xfId="0" applyFont="1" applyFill="1" applyBorder="1" applyAlignment="1">
      <alignment/>
    </xf>
    <xf numFmtId="0" fontId="4" fillId="0" borderId="203" xfId="0" applyFont="1" applyFill="1" applyBorder="1" applyAlignment="1">
      <alignment/>
    </xf>
    <xf numFmtId="0" fontId="4" fillId="0" borderId="204" xfId="0" applyFont="1" applyFill="1" applyBorder="1" applyAlignment="1">
      <alignment/>
    </xf>
    <xf numFmtId="0" fontId="4" fillId="0" borderId="205" xfId="0" applyFont="1" applyFill="1" applyBorder="1" applyAlignment="1">
      <alignment/>
    </xf>
    <xf numFmtId="0" fontId="9" fillId="0" borderId="138" xfId="0" applyFont="1" applyFill="1" applyBorder="1" applyAlignment="1">
      <alignment/>
    </xf>
    <xf numFmtId="0" fontId="9" fillId="0" borderId="205" xfId="0" applyFont="1" applyFill="1" applyBorder="1" applyAlignment="1">
      <alignment/>
    </xf>
    <xf numFmtId="0" fontId="10" fillId="0" borderId="191" xfId="0" applyFont="1" applyFill="1" applyBorder="1" applyAlignment="1">
      <alignment horizontal="center" wrapText="1"/>
    </xf>
    <xf numFmtId="0" fontId="4" fillId="0" borderId="206" xfId="0" applyFont="1" applyFill="1" applyBorder="1" applyAlignment="1">
      <alignment/>
    </xf>
    <xf numFmtId="0" fontId="4" fillId="0" borderId="175" xfId="0" applyFont="1" applyFill="1" applyBorder="1" applyAlignment="1">
      <alignment/>
    </xf>
    <xf numFmtId="0" fontId="4" fillId="0" borderId="207" xfId="0" applyFont="1" applyFill="1" applyBorder="1" applyAlignment="1">
      <alignment/>
    </xf>
    <xf numFmtId="0" fontId="4" fillId="0" borderId="208" xfId="0" applyFont="1" applyFill="1" applyBorder="1" applyAlignment="1">
      <alignment/>
    </xf>
    <xf numFmtId="0" fontId="9" fillId="0" borderId="209" xfId="0" applyFont="1" applyFill="1" applyBorder="1" applyAlignment="1">
      <alignment/>
    </xf>
    <xf numFmtId="0" fontId="9" fillId="0" borderId="182" xfId="0" applyFont="1" applyFill="1" applyBorder="1" applyAlignment="1">
      <alignment horizontal="center" wrapText="1"/>
    </xf>
    <xf numFmtId="0" fontId="9" fillId="0" borderId="205" xfId="0" applyFont="1" applyFill="1" applyBorder="1" applyAlignment="1">
      <alignment horizontal="center" wrapText="1"/>
    </xf>
    <xf numFmtId="0" fontId="9" fillId="0" borderId="210" xfId="0" applyFont="1" applyFill="1" applyBorder="1" applyAlignment="1">
      <alignment/>
    </xf>
    <xf numFmtId="0" fontId="9" fillId="0" borderId="211" xfId="0" applyFont="1" applyFill="1" applyBorder="1" applyAlignment="1">
      <alignment/>
    </xf>
    <xf numFmtId="0" fontId="4" fillId="0" borderId="211" xfId="0" applyFont="1" applyFill="1" applyBorder="1" applyAlignment="1">
      <alignment/>
    </xf>
    <xf numFmtId="0" fontId="4" fillId="0" borderId="212" xfId="0" applyFont="1" applyBorder="1" applyAlignment="1">
      <alignment/>
    </xf>
    <xf numFmtId="0" fontId="4" fillId="0" borderId="205" xfId="0" applyFont="1" applyBorder="1" applyAlignment="1">
      <alignment/>
    </xf>
    <xf numFmtId="0" fontId="4" fillId="0" borderId="213" xfId="0" applyFont="1" applyFill="1" applyBorder="1" applyAlignment="1">
      <alignment/>
    </xf>
    <xf numFmtId="0" fontId="4" fillId="0" borderId="214" xfId="0" applyFont="1" applyFill="1" applyBorder="1" applyAlignment="1">
      <alignment/>
    </xf>
    <xf numFmtId="0" fontId="7" fillId="0" borderId="138" xfId="0" applyFont="1" applyFill="1" applyBorder="1" applyAlignment="1">
      <alignment/>
    </xf>
    <xf numFmtId="0" fontId="4" fillId="0" borderId="215" xfId="0" applyFont="1" applyBorder="1" applyAlignment="1">
      <alignment/>
    </xf>
    <xf numFmtId="0" fontId="9" fillId="0" borderId="216" xfId="0" applyFont="1" applyFill="1" applyBorder="1" applyAlignment="1">
      <alignment/>
    </xf>
    <xf numFmtId="0" fontId="25" fillId="0" borderId="217" xfId="0" applyFont="1" applyFill="1" applyBorder="1" applyAlignment="1">
      <alignment/>
    </xf>
    <xf numFmtId="0" fontId="10" fillId="0" borderId="190" xfId="0" applyFont="1" applyFill="1" applyBorder="1" applyAlignment="1">
      <alignment horizontal="center" wrapText="1"/>
    </xf>
    <xf numFmtId="0" fontId="9" fillId="0" borderId="211" xfId="0" applyFont="1" applyFill="1" applyBorder="1" applyAlignment="1">
      <alignment horizontal="center" wrapText="1"/>
    </xf>
    <xf numFmtId="0" fontId="4" fillId="0" borderId="218" xfId="0" applyFont="1" applyFill="1" applyBorder="1" applyAlignment="1">
      <alignment/>
    </xf>
    <xf numFmtId="0" fontId="4" fillId="0" borderId="219" xfId="0" applyFont="1" applyFill="1" applyBorder="1" applyAlignment="1">
      <alignment/>
    </xf>
    <xf numFmtId="0" fontId="9" fillId="0" borderId="220" xfId="0" applyFont="1" applyFill="1" applyBorder="1" applyAlignment="1">
      <alignment/>
    </xf>
    <xf numFmtId="0" fontId="4" fillId="0" borderId="221" xfId="0" applyFont="1" applyFill="1" applyBorder="1" applyAlignment="1">
      <alignment/>
    </xf>
    <xf numFmtId="0" fontId="4" fillId="0" borderId="209" xfId="0" applyFont="1" applyFill="1" applyBorder="1" applyAlignment="1">
      <alignment/>
    </xf>
    <xf numFmtId="0" fontId="7" fillId="0" borderId="222" xfId="0" applyFont="1" applyFill="1" applyBorder="1" applyAlignment="1">
      <alignment/>
    </xf>
    <xf numFmtId="0" fontId="7" fillId="0" borderId="223" xfId="0" applyFont="1" applyFill="1" applyBorder="1" applyAlignment="1">
      <alignment/>
    </xf>
    <xf numFmtId="0" fontId="9" fillId="0" borderId="222" xfId="0" applyFont="1" applyFill="1" applyBorder="1" applyAlignment="1">
      <alignment/>
    </xf>
    <xf numFmtId="0" fontId="25" fillId="0" borderId="131" xfId="0" applyFont="1" applyFill="1" applyBorder="1" applyAlignment="1">
      <alignment/>
    </xf>
    <xf numFmtId="0" fontId="25" fillId="0" borderId="224" xfId="0" applyFont="1" applyFill="1" applyBorder="1" applyAlignment="1">
      <alignment/>
    </xf>
    <xf numFmtId="0" fontId="25" fillId="0" borderId="225" xfId="0" applyFont="1" applyFill="1" applyBorder="1" applyAlignment="1">
      <alignment/>
    </xf>
    <xf numFmtId="0" fontId="25" fillId="0" borderId="226" xfId="0" applyFont="1" applyFill="1" applyBorder="1" applyAlignment="1">
      <alignment/>
    </xf>
    <xf numFmtId="0" fontId="10" fillId="0" borderId="211" xfId="0" applyFont="1" applyFill="1" applyBorder="1" applyAlignment="1">
      <alignment horizontal="center" wrapText="1"/>
    </xf>
    <xf numFmtId="0" fontId="9" fillId="0" borderId="184" xfId="0" applyFont="1" applyFill="1" applyBorder="1" applyAlignment="1">
      <alignment/>
    </xf>
    <xf numFmtId="0" fontId="9" fillId="0" borderId="185" xfId="0" applyFont="1" applyFill="1" applyBorder="1" applyAlignment="1">
      <alignment/>
    </xf>
    <xf numFmtId="0" fontId="9" fillId="0" borderId="186" xfId="0" applyFont="1" applyFill="1" applyBorder="1" applyAlignment="1">
      <alignment/>
    </xf>
    <xf numFmtId="0" fontId="9" fillId="0" borderId="208" xfId="0" applyFont="1" applyFill="1" applyBorder="1" applyAlignment="1">
      <alignment/>
    </xf>
    <xf numFmtId="0" fontId="9" fillId="0" borderId="192" xfId="0" applyFont="1" applyFill="1" applyBorder="1" applyAlignment="1">
      <alignment/>
    </xf>
    <xf numFmtId="0" fontId="25" fillId="0" borderId="227" xfId="0" applyFont="1" applyFill="1" applyBorder="1" applyAlignment="1">
      <alignment/>
    </xf>
    <xf numFmtId="0" fontId="25" fillId="0" borderId="228" xfId="0" applyFont="1" applyFill="1" applyBorder="1" applyAlignment="1">
      <alignment/>
    </xf>
    <xf numFmtId="0" fontId="4" fillId="0" borderId="229" xfId="0" applyFont="1" applyFill="1" applyBorder="1" applyAlignment="1">
      <alignment/>
    </xf>
    <xf numFmtId="0" fontId="4" fillId="0" borderId="230" xfId="0" applyFont="1" applyFill="1" applyBorder="1" applyAlignment="1">
      <alignment/>
    </xf>
    <xf numFmtId="0" fontId="9" fillId="0" borderId="219" xfId="0" applyFont="1" applyFill="1" applyBorder="1" applyAlignment="1">
      <alignment horizontal="center" wrapText="1"/>
    </xf>
    <xf numFmtId="0" fontId="9" fillId="0" borderId="231" xfId="0" applyFont="1" applyFill="1" applyBorder="1" applyAlignment="1">
      <alignment horizontal="center" wrapText="1"/>
    </xf>
    <xf numFmtId="0" fontId="4" fillId="0" borderId="212" xfId="0" applyFont="1" applyFill="1" applyBorder="1" applyAlignment="1">
      <alignment/>
    </xf>
    <xf numFmtId="0" fontId="7" fillId="0" borderId="216" xfId="0" applyFont="1" applyFill="1" applyBorder="1" applyAlignment="1">
      <alignment/>
    </xf>
    <xf numFmtId="0" fontId="9" fillId="0" borderId="219" xfId="0" applyFont="1" applyFill="1" applyBorder="1" applyAlignment="1">
      <alignment/>
    </xf>
    <xf numFmtId="0" fontId="4" fillId="0" borderId="222" xfId="0" applyFont="1" applyFill="1" applyBorder="1" applyAlignment="1">
      <alignment/>
    </xf>
    <xf numFmtId="0" fontId="4" fillId="0" borderId="216" xfId="0" applyFont="1" applyFill="1" applyBorder="1" applyAlignment="1">
      <alignment/>
    </xf>
    <xf numFmtId="0" fontId="25" fillId="0" borderId="232" xfId="0" applyFont="1" applyFill="1" applyBorder="1" applyAlignment="1">
      <alignment/>
    </xf>
    <xf numFmtId="0" fontId="25" fillId="0" borderId="233" xfId="0" applyFont="1" applyFill="1" applyBorder="1" applyAlignment="1">
      <alignment/>
    </xf>
    <xf numFmtId="0" fontId="9" fillId="0" borderId="234" xfId="0" applyFont="1" applyFill="1" applyBorder="1" applyAlignment="1">
      <alignment/>
    </xf>
    <xf numFmtId="0" fontId="9" fillId="0" borderId="235" xfId="0" applyFont="1" applyFill="1" applyBorder="1" applyAlignment="1">
      <alignment/>
    </xf>
    <xf numFmtId="0" fontId="25" fillId="0" borderId="236" xfId="0" applyFont="1" applyFill="1" applyBorder="1" applyAlignment="1">
      <alignment/>
    </xf>
    <xf numFmtId="0" fontId="4" fillId="0" borderId="237" xfId="0" applyFont="1" applyBorder="1" applyAlignment="1">
      <alignment/>
    </xf>
    <xf numFmtId="0" fontId="26" fillId="0" borderId="197" xfId="0" applyFont="1" applyBorder="1" applyAlignment="1">
      <alignment/>
    </xf>
    <xf numFmtId="0" fontId="7" fillId="0" borderId="238" xfId="0" applyFont="1" applyBorder="1" applyAlignment="1">
      <alignment/>
    </xf>
    <xf numFmtId="0" fontId="10" fillId="0" borderId="129" xfId="0" applyFont="1" applyFill="1" applyBorder="1" applyAlignment="1">
      <alignment horizontal="center" wrapText="1"/>
    </xf>
    <xf numFmtId="0" fontId="9" fillId="0" borderId="197" xfId="0" applyFont="1" applyFill="1" applyBorder="1" applyAlignment="1">
      <alignment/>
    </xf>
    <xf numFmtId="0" fontId="9" fillId="0" borderId="175" xfId="0" applyFont="1" applyFill="1" applyBorder="1" applyAlignment="1">
      <alignment/>
    </xf>
    <xf numFmtId="0" fontId="9" fillId="0" borderId="200" xfId="0" applyFont="1" applyFill="1" applyBorder="1" applyAlignment="1">
      <alignment/>
    </xf>
    <xf numFmtId="0" fontId="9" fillId="0" borderId="114" xfId="0" applyFont="1" applyFill="1" applyBorder="1" applyAlignment="1">
      <alignment/>
    </xf>
    <xf numFmtId="0" fontId="9" fillId="0" borderId="116" xfId="0" applyFont="1" applyFill="1" applyBorder="1" applyAlignment="1">
      <alignment/>
    </xf>
    <xf numFmtId="0" fontId="9" fillId="0" borderId="203" xfId="0" applyFont="1" applyFill="1" applyBorder="1" applyAlignment="1">
      <alignment/>
    </xf>
    <xf numFmtId="0" fontId="9" fillId="0" borderId="239" xfId="0" applyFont="1" applyFill="1" applyBorder="1" applyAlignment="1">
      <alignment/>
    </xf>
    <xf numFmtId="0" fontId="25" fillId="0" borderId="180" xfId="0" applyFont="1" applyFill="1" applyBorder="1" applyAlignment="1">
      <alignment/>
    </xf>
    <xf numFmtId="0" fontId="25" fillId="0" borderId="181" xfId="0" applyFont="1" applyFill="1" applyBorder="1" applyAlignment="1">
      <alignment/>
    </xf>
    <xf numFmtId="0" fontId="4" fillId="0" borderId="240" xfId="0" applyFont="1" applyBorder="1" applyAlignment="1">
      <alignment/>
    </xf>
    <xf numFmtId="0" fontId="4" fillId="0" borderId="241" xfId="0" applyFont="1" applyBorder="1" applyAlignment="1">
      <alignment/>
    </xf>
    <xf numFmtId="0" fontId="26" fillId="0" borderId="184" xfId="0" applyFont="1" applyBorder="1" applyAlignment="1">
      <alignment/>
    </xf>
    <xf numFmtId="0" fontId="7" fillId="0" borderId="242" xfId="0" applyFont="1" applyBorder="1" applyAlignment="1">
      <alignment/>
    </xf>
    <xf numFmtId="0" fontId="9" fillId="0" borderId="207" xfId="0" applyFont="1" applyFill="1" applyBorder="1" applyAlignment="1">
      <alignment/>
    </xf>
    <xf numFmtId="0" fontId="9" fillId="0" borderId="212" xfId="0" applyFont="1" applyFill="1" applyBorder="1" applyAlignment="1">
      <alignment/>
    </xf>
    <xf numFmtId="0" fontId="9" fillId="0" borderId="140" xfId="0" applyFont="1" applyFill="1" applyBorder="1" applyAlignment="1">
      <alignment/>
    </xf>
    <xf numFmtId="0" fontId="9" fillId="0" borderId="229" xfId="0" applyFont="1" applyFill="1" applyBorder="1" applyAlignment="1">
      <alignment/>
    </xf>
    <xf numFmtId="0" fontId="25" fillId="0" borderId="221" xfId="0" applyFont="1" applyFill="1" applyBorder="1" applyAlignment="1">
      <alignment/>
    </xf>
    <xf numFmtId="0" fontId="25" fillId="0" borderId="243" xfId="0" applyFont="1" applyFill="1" applyBorder="1" applyAlignment="1">
      <alignment/>
    </xf>
    <xf numFmtId="0" fontId="4" fillId="0" borderId="244" xfId="0" applyFont="1" applyBorder="1" applyAlignment="1">
      <alignment/>
    </xf>
    <xf numFmtId="0" fontId="26" fillId="0" borderId="203" xfId="0" applyFont="1" applyBorder="1" applyAlignment="1">
      <alignment/>
    </xf>
    <xf numFmtId="0" fontId="7" fillId="0" borderId="245" xfId="0" applyFont="1" applyBorder="1" applyAlignment="1">
      <alignment/>
    </xf>
    <xf numFmtId="0" fontId="10" fillId="0" borderId="219" xfId="0" applyFont="1" applyFill="1" applyBorder="1" applyAlignment="1">
      <alignment horizontal="center" wrapText="1"/>
    </xf>
    <xf numFmtId="0" fontId="10" fillId="0" borderId="246" xfId="0" applyFont="1" applyFill="1" applyBorder="1" applyAlignment="1">
      <alignment horizontal="center" wrapText="1"/>
    </xf>
    <xf numFmtId="0" fontId="10" fillId="0" borderId="70" xfId="0" applyFont="1" applyFill="1" applyBorder="1" applyAlignment="1">
      <alignment horizontal="center" wrapText="1"/>
    </xf>
    <xf numFmtId="0" fontId="10" fillId="0" borderId="247" xfId="0" applyFont="1" applyFill="1" applyBorder="1" applyAlignment="1">
      <alignment horizontal="center" wrapText="1"/>
    </xf>
    <xf numFmtId="0" fontId="10" fillId="0" borderId="114" xfId="0" applyFont="1" applyFill="1" applyBorder="1" applyAlignment="1">
      <alignment horizontal="center" wrapText="1"/>
    </xf>
    <xf numFmtId="0" fontId="10" fillId="0" borderId="115" xfId="0" applyFont="1" applyFill="1" applyBorder="1" applyAlignment="1">
      <alignment horizontal="center" wrapText="1"/>
    </xf>
    <xf numFmtId="0" fontId="10" fillId="0" borderId="116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9" fillId="0" borderId="248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58" xfId="0" applyFont="1" applyFill="1" applyBorder="1" applyAlignment="1">
      <alignment horizontal="left"/>
    </xf>
    <xf numFmtId="0" fontId="7" fillId="0" borderId="58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9" fillId="0" borderId="96" xfId="0" applyFont="1" applyFill="1" applyBorder="1" applyAlignment="1">
      <alignment horizontal="left"/>
    </xf>
    <xf numFmtId="0" fontId="4" fillId="0" borderId="248" xfId="0" applyFont="1" applyFill="1" applyBorder="1" applyAlignment="1">
      <alignment horizontal="left" wrapText="1" shrinkToFit="1"/>
    </xf>
    <xf numFmtId="0" fontId="9" fillId="0" borderId="10" xfId="0" applyFont="1" applyBorder="1" applyAlignment="1">
      <alignment wrapText="1"/>
    </xf>
    <xf numFmtId="0" fontId="9" fillId="0" borderId="249" xfId="0" applyFont="1" applyFill="1" applyBorder="1" applyAlignment="1">
      <alignment horizontal="center" wrapText="1"/>
    </xf>
    <xf numFmtId="0" fontId="9" fillId="0" borderId="101" xfId="0" applyFont="1" applyFill="1" applyBorder="1" applyAlignment="1">
      <alignment horizontal="center"/>
    </xf>
    <xf numFmtId="0" fontId="4" fillId="0" borderId="146" xfId="0" applyFont="1" applyFill="1" applyBorder="1" applyAlignment="1">
      <alignment/>
    </xf>
    <xf numFmtId="0" fontId="4" fillId="0" borderId="249" xfId="0" applyFont="1" applyBorder="1" applyAlignment="1">
      <alignment/>
    </xf>
    <xf numFmtId="0" fontId="11" fillId="0" borderId="81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180" xfId="0" applyFont="1" applyFill="1" applyBorder="1" applyAlignment="1">
      <alignment horizontal="center" wrapText="1"/>
    </xf>
    <xf numFmtId="0" fontId="9" fillId="0" borderId="181" xfId="0" applyFont="1" applyFill="1" applyBorder="1" applyAlignment="1">
      <alignment horizontal="center" wrapText="1"/>
    </xf>
    <xf numFmtId="0" fontId="9" fillId="0" borderId="182" xfId="0" applyFont="1" applyFill="1" applyBorder="1" applyAlignment="1">
      <alignment horizontal="center"/>
    </xf>
    <xf numFmtId="0" fontId="9" fillId="0" borderId="183" xfId="0" applyFont="1" applyFill="1" applyBorder="1" applyAlignment="1">
      <alignment horizontal="center"/>
    </xf>
    <xf numFmtId="0" fontId="9" fillId="0" borderId="190" xfId="0" applyFont="1" applyFill="1" applyBorder="1" applyAlignment="1">
      <alignment horizontal="center"/>
    </xf>
    <xf numFmtId="0" fontId="9" fillId="0" borderId="191" xfId="0" applyFont="1" applyFill="1" applyBorder="1" applyAlignment="1">
      <alignment horizontal="center"/>
    </xf>
    <xf numFmtId="0" fontId="4" fillId="0" borderId="239" xfId="0" applyFont="1" applyFill="1" applyBorder="1" applyAlignment="1">
      <alignment/>
    </xf>
    <xf numFmtId="0" fontId="4" fillId="0" borderId="180" xfId="0" applyFont="1" applyBorder="1" applyAlignment="1">
      <alignment/>
    </xf>
    <xf numFmtId="0" fontId="4" fillId="0" borderId="181" xfId="0" applyFont="1" applyBorder="1" applyAlignment="1">
      <alignment/>
    </xf>
    <xf numFmtId="0" fontId="11" fillId="0" borderId="195" xfId="0" applyFont="1" applyBorder="1" applyAlignment="1">
      <alignment/>
    </xf>
    <xf numFmtId="0" fontId="11" fillId="0" borderId="135" xfId="0" applyFont="1" applyBorder="1" applyAlignment="1">
      <alignment/>
    </xf>
    <xf numFmtId="0" fontId="11" fillId="0" borderId="196" xfId="0" applyFont="1" applyBorder="1" applyAlignment="1">
      <alignment/>
    </xf>
    <xf numFmtId="0" fontId="9" fillId="0" borderId="56" xfId="0" applyFont="1" applyFill="1" applyBorder="1" applyAlignment="1">
      <alignment horizontal="center" wrapText="1"/>
    </xf>
    <xf numFmtId="0" fontId="4" fillId="0" borderId="250" xfId="0" applyFont="1" applyFill="1" applyBorder="1" applyAlignment="1">
      <alignment/>
    </xf>
    <xf numFmtId="0" fontId="9" fillId="0" borderId="182" xfId="0" applyFont="1" applyFill="1" applyBorder="1" applyAlignment="1">
      <alignment/>
    </xf>
    <xf numFmtId="0" fontId="9" fillId="0" borderId="194" xfId="0" applyFont="1" applyFill="1" applyBorder="1" applyAlignment="1">
      <alignment/>
    </xf>
    <xf numFmtId="0" fontId="9" fillId="0" borderId="180" xfId="0" applyFont="1" applyFill="1" applyBorder="1" applyAlignment="1">
      <alignment/>
    </xf>
    <xf numFmtId="0" fontId="9" fillId="0" borderId="18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11" fillId="0" borderId="12" xfId="0" applyFont="1" applyBorder="1" applyAlignment="1">
      <alignment/>
    </xf>
    <xf numFmtId="0" fontId="4" fillId="0" borderId="183" xfId="0" applyFont="1" applyFill="1" applyBorder="1" applyAlignment="1">
      <alignment/>
    </xf>
    <xf numFmtId="0" fontId="4" fillId="0" borderId="251" xfId="0" applyFont="1" applyFill="1" applyBorder="1" applyAlignment="1">
      <alignment/>
    </xf>
    <xf numFmtId="0" fontId="7" fillId="0" borderId="184" xfId="0" applyFont="1" applyFill="1" applyBorder="1" applyAlignment="1">
      <alignment/>
    </xf>
    <xf numFmtId="0" fontId="7" fillId="0" borderId="211" xfId="0" applyFont="1" applyFill="1" applyBorder="1" applyAlignment="1">
      <alignment/>
    </xf>
    <xf numFmtId="0" fontId="7" fillId="0" borderId="207" xfId="0" applyFont="1" applyFill="1" applyBorder="1" applyAlignment="1">
      <alignment/>
    </xf>
    <xf numFmtId="0" fontId="7" fillId="0" borderId="252" xfId="0" applyFont="1" applyFill="1" applyBorder="1" applyAlignment="1">
      <alignment/>
    </xf>
    <xf numFmtId="0" fontId="9" fillId="0" borderId="211" xfId="0" applyFont="1" applyFill="1" applyBorder="1" applyAlignment="1">
      <alignment horizontal="center"/>
    </xf>
    <xf numFmtId="0" fontId="7" fillId="0" borderId="190" xfId="0" applyFont="1" applyFill="1" applyBorder="1" applyAlignment="1">
      <alignment/>
    </xf>
    <xf numFmtId="0" fontId="7" fillId="0" borderId="192" xfId="0" applyFont="1" applyFill="1" applyBorder="1" applyAlignment="1">
      <alignment/>
    </xf>
    <xf numFmtId="0" fontId="7" fillId="0" borderId="205" xfId="0" applyFont="1" applyFill="1" applyBorder="1" applyAlignment="1">
      <alignment/>
    </xf>
    <xf numFmtId="0" fontId="7" fillId="0" borderId="253" xfId="0" applyFont="1" applyFill="1" applyBorder="1" applyAlignment="1">
      <alignment/>
    </xf>
    <xf numFmtId="0" fontId="7" fillId="0" borderId="175" xfId="0" applyFont="1" applyFill="1" applyBorder="1" applyAlignment="1">
      <alignment/>
    </xf>
    <xf numFmtId="0" fontId="7" fillId="0" borderId="186" xfId="0" applyFont="1" applyFill="1" applyBorder="1" applyAlignment="1">
      <alignment/>
    </xf>
    <xf numFmtId="0" fontId="7" fillId="0" borderId="208" xfId="0" applyFont="1" applyFill="1" applyBorder="1" applyAlignment="1">
      <alignment/>
    </xf>
    <xf numFmtId="0" fontId="7" fillId="0" borderId="194" xfId="0" applyFont="1" applyFill="1" applyBorder="1" applyAlignment="1">
      <alignment/>
    </xf>
    <xf numFmtId="0" fontId="7" fillId="0" borderId="254" xfId="0" applyFont="1" applyFill="1" applyBorder="1" applyAlignment="1">
      <alignment/>
    </xf>
    <xf numFmtId="0" fontId="11" fillId="0" borderId="233" xfId="0" applyFont="1" applyBorder="1" applyAlignment="1">
      <alignment/>
    </xf>
    <xf numFmtId="0" fontId="9" fillId="0" borderId="159" xfId="0" applyFont="1" applyFill="1" applyBorder="1" applyAlignment="1">
      <alignment horizontal="center"/>
    </xf>
    <xf numFmtId="0" fontId="7" fillId="0" borderId="113" xfId="0" applyFont="1" applyFill="1" applyBorder="1" applyAlignment="1">
      <alignment/>
    </xf>
    <xf numFmtId="0" fontId="7" fillId="0" borderId="166" xfId="0" applyFont="1" applyFill="1" applyBorder="1" applyAlignment="1">
      <alignment/>
    </xf>
    <xf numFmtId="0" fontId="9" fillId="0" borderId="113" xfId="0" applyFont="1" applyFill="1" applyBorder="1" applyAlignment="1">
      <alignment horizontal="center"/>
    </xf>
    <xf numFmtId="0" fontId="7" fillId="0" borderId="162" xfId="0" applyFont="1" applyFill="1" applyBorder="1" applyAlignment="1">
      <alignment/>
    </xf>
    <xf numFmtId="0" fontId="7" fillId="0" borderId="150" xfId="0" applyFont="1" applyFill="1" applyBorder="1" applyAlignment="1">
      <alignment/>
    </xf>
    <xf numFmtId="0" fontId="7" fillId="0" borderId="255" xfId="0" applyFont="1" applyFill="1" applyBorder="1" applyAlignment="1">
      <alignment/>
    </xf>
    <xf numFmtId="0" fontId="7" fillId="0" borderId="154" xfId="0" applyFont="1" applyFill="1" applyBorder="1" applyAlignment="1">
      <alignment/>
    </xf>
    <xf numFmtId="0" fontId="7" fillId="0" borderId="163" xfId="0" applyFont="1" applyFill="1" applyBorder="1" applyAlignment="1">
      <alignment/>
    </xf>
    <xf numFmtId="0" fontId="11" fillId="0" borderId="224" xfId="0" applyFont="1" applyBorder="1" applyAlignment="1">
      <alignment/>
    </xf>
    <xf numFmtId="0" fontId="9" fillId="0" borderId="243" xfId="0" applyFont="1" applyFill="1" applyBorder="1" applyAlignment="1">
      <alignment horizontal="center" wrapText="1"/>
    </xf>
    <xf numFmtId="0" fontId="9" fillId="0" borderId="231" xfId="0" applyFont="1" applyFill="1" applyBorder="1" applyAlignment="1">
      <alignment horizontal="center"/>
    </xf>
    <xf numFmtId="0" fontId="9" fillId="0" borderId="256" xfId="0" applyFont="1" applyFill="1" applyBorder="1" applyAlignment="1">
      <alignment horizontal="center" wrapText="1"/>
    </xf>
    <xf numFmtId="0" fontId="9" fillId="0" borderId="161" xfId="0" applyFont="1" applyFill="1" applyBorder="1" applyAlignment="1">
      <alignment horizontal="center"/>
    </xf>
    <xf numFmtId="0" fontId="4" fillId="0" borderId="257" xfId="0" applyFont="1" applyFill="1" applyBorder="1" applyAlignment="1">
      <alignment/>
    </xf>
    <xf numFmtId="0" fontId="4" fillId="0" borderId="258" xfId="0" applyFont="1" applyFill="1" applyBorder="1" applyAlignment="1">
      <alignment/>
    </xf>
    <xf numFmtId="0" fontId="9" fillId="0" borderId="247" xfId="0" applyFont="1" applyFill="1" applyBorder="1" applyAlignment="1">
      <alignment horizontal="center"/>
    </xf>
    <xf numFmtId="0" fontId="11" fillId="0" borderId="259" xfId="0" applyFont="1" applyBorder="1" applyAlignment="1">
      <alignment/>
    </xf>
    <xf numFmtId="0" fontId="9" fillId="0" borderId="254" xfId="0" applyFont="1" applyFill="1" applyBorder="1" applyAlignment="1">
      <alignment/>
    </xf>
    <xf numFmtId="0" fontId="9" fillId="0" borderId="231" xfId="0" applyFont="1" applyFill="1" applyBorder="1" applyAlignment="1">
      <alignment/>
    </xf>
    <xf numFmtId="0" fontId="9" fillId="0" borderId="160" xfId="0" applyFont="1" applyFill="1" applyBorder="1" applyAlignment="1">
      <alignment horizontal="center"/>
    </xf>
    <xf numFmtId="0" fontId="9" fillId="0" borderId="165" xfId="0" applyFont="1" applyFill="1" applyBorder="1" applyAlignment="1">
      <alignment/>
    </xf>
    <xf numFmtId="0" fontId="9" fillId="0" borderId="112" xfId="0" applyFont="1" applyFill="1" applyBorder="1" applyAlignment="1">
      <alignment horizontal="center"/>
    </xf>
    <xf numFmtId="0" fontId="9" fillId="0" borderId="164" xfId="0" applyFont="1" applyFill="1" applyBorder="1" applyAlignment="1">
      <alignment/>
    </xf>
    <xf numFmtId="0" fontId="11" fillId="0" borderId="225" xfId="0" applyFont="1" applyBorder="1" applyAlignment="1">
      <alignment/>
    </xf>
    <xf numFmtId="0" fontId="9" fillId="0" borderId="260" xfId="0" applyFont="1" applyFill="1" applyBorder="1" applyAlignment="1">
      <alignment/>
    </xf>
    <xf numFmtId="0" fontId="24" fillId="0" borderId="50" xfId="0" applyFont="1" applyBorder="1" applyAlignment="1">
      <alignment/>
    </xf>
    <xf numFmtId="0" fontId="24" fillId="0" borderId="53" xfId="0" applyFont="1" applyBorder="1" applyAlignment="1">
      <alignment/>
    </xf>
    <xf numFmtId="0" fontId="0" fillId="0" borderId="51" xfId="0" applyBorder="1" applyAlignment="1">
      <alignment/>
    </xf>
    <xf numFmtId="0" fontId="0" fillId="0" borderId="99" xfId="0" applyBorder="1" applyAlignment="1">
      <alignment/>
    </xf>
    <xf numFmtId="0" fontId="0" fillId="0" borderId="27" xfId="0" applyFont="1" applyBorder="1" applyAlignment="1">
      <alignment horizontal="center" shrinkToFit="1"/>
    </xf>
    <xf numFmtId="0" fontId="24" fillId="0" borderId="41" xfId="0" applyFont="1" applyBorder="1" applyAlignment="1">
      <alignment/>
    </xf>
    <xf numFmtId="0" fontId="0" fillId="0" borderId="101" xfId="0" applyBorder="1" applyAlignment="1">
      <alignment/>
    </xf>
    <xf numFmtId="0" fontId="0" fillId="0" borderId="114" xfId="0" applyFont="1" applyBorder="1" applyAlignment="1">
      <alignment horizontal="center" shrinkToFit="1"/>
    </xf>
    <xf numFmtId="0" fontId="0" fillId="0" borderId="115" xfId="0" applyFont="1" applyBorder="1" applyAlignment="1">
      <alignment horizontal="center" shrinkToFit="1"/>
    </xf>
    <xf numFmtId="0" fontId="0" fillId="0" borderId="115" xfId="0" applyBorder="1" applyAlignment="1">
      <alignment horizontal="center" shrinkToFit="1"/>
    </xf>
    <xf numFmtId="0" fontId="0" fillId="0" borderId="116" xfId="0" applyFont="1" applyBorder="1" applyAlignment="1">
      <alignment horizontal="center" shrinkToFit="1"/>
    </xf>
    <xf numFmtId="0" fontId="5" fillId="0" borderId="41" xfId="0" applyFont="1" applyBorder="1" applyAlignment="1">
      <alignment/>
    </xf>
    <xf numFmtId="0" fontId="5" fillId="0" borderId="250" xfId="0" applyFont="1" applyBorder="1" applyAlignment="1">
      <alignment/>
    </xf>
    <xf numFmtId="0" fontId="5" fillId="0" borderId="45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82" xfId="0" applyFont="1" applyBorder="1" applyAlignment="1">
      <alignment/>
    </xf>
    <xf numFmtId="0" fontId="0" fillId="0" borderId="261" xfId="0" applyBorder="1" applyAlignment="1">
      <alignment/>
    </xf>
    <xf numFmtId="0" fontId="24" fillId="0" borderId="24" xfId="0" applyFont="1" applyBorder="1" applyAlignment="1">
      <alignment/>
    </xf>
    <xf numFmtId="0" fontId="2" fillId="0" borderId="262" xfId="0" applyFont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203" xfId="0" applyBorder="1" applyAlignment="1">
      <alignment/>
    </xf>
    <xf numFmtId="0" fontId="0" fillId="0" borderId="213" xfId="0" applyBorder="1" applyAlignment="1">
      <alignment/>
    </xf>
    <xf numFmtId="0" fontId="0" fillId="0" borderId="93" xfId="0" applyBorder="1" applyAlignment="1">
      <alignment/>
    </xf>
    <xf numFmtId="0" fontId="24" fillId="0" borderId="263" xfId="0" applyFont="1" applyBorder="1" applyAlignment="1">
      <alignment/>
    </xf>
    <xf numFmtId="0" fontId="24" fillId="0" borderId="85" xfId="0" applyFont="1" applyBorder="1" applyAlignment="1">
      <alignment/>
    </xf>
    <xf numFmtId="0" fontId="12" fillId="0" borderId="83" xfId="0" applyFont="1" applyBorder="1" applyAlignment="1">
      <alignment/>
    </xf>
    <xf numFmtId="0" fontId="12" fillId="0" borderId="69" xfId="0" applyFont="1" applyBorder="1" applyAlignment="1">
      <alignment/>
    </xf>
    <xf numFmtId="0" fontId="0" fillId="0" borderId="85" xfId="0" applyFill="1" applyBorder="1" applyAlignment="1">
      <alignment/>
    </xf>
    <xf numFmtId="0" fontId="2" fillId="0" borderId="143" xfId="0" applyFont="1" applyBorder="1" applyAlignment="1">
      <alignment/>
    </xf>
    <xf numFmtId="0" fontId="0" fillId="0" borderId="91" xfId="0" applyBorder="1" applyAlignment="1">
      <alignment/>
    </xf>
    <xf numFmtId="0" fontId="12" fillId="0" borderId="71" xfId="0" applyFont="1" applyFill="1" applyBorder="1" applyAlignment="1">
      <alignment/>
    </xf>
    <xf numFmtId="0" fontId="0" fillId="0" borderId="264" xfId="0" applyBorder="1" applyAlignment="1">
      <alignment/>
    </xf>
    <xf numFmtId="0" fontId="0" fillId="0" borderId="264" xfId="0" applyBorder="1" applyAlignment="1">
      <alignment/>
    </xf>
    <xf numFmtId="0" fontId="24" fillId="0" borderId="265" xfId="0" applyFont="1" applyBorder="1" applyAlignment="1">
      <alignment/>
    </xf>
    <xf numFmtId="0" fontId="24" fillId="0" borderId="266" xfId="0" applyFont="1" applyBorder="1" applyAlignment="1">
      <alignment/>
    </xf>
    <xf numFmtId="0" fontId="0" fillId="0" borderId="265" xfId="0" applyBorder="1" applyAlignment="1">
      <alignment/>
    </xf>
    <xf numFmtId="0" fontId="0" fillId="0" borderId="266" xfId="0" applyBorder="1" applyAlignment="1">
      <alignment/>
    </xf>
    <xf numFmtId="0" fontId="0" fillId="0" borderId="267" xfId="0" applyBorder="1" applyAlignment="1">
      <alignment/>
    </xf>
    <xf numFmtId="0" fontId="24" fillId="0" borderId="268" xfId="0" applyFont="1" applyBorder="1" applyAlignment="1">
      <alignment/>
    </xf>
    <xf numFmtId="0" fontId="24" fillId="0" borderId="261" xfId="0" applyFont="1" applyBorder="1" applyAlignment="1">
      <alignment/>
    </xf>
    <xf numFmtId="0" fontId="0" fillId="0" borderId="269" xfId="0" applyBorder="1" applyAlignment="1">
      <alignment/>
    </xf>
    <xf numFmtId="0" fontId="0" fillId="0" borderId="264" xfId="0" applyFill="1" applyBorder="1" applyAlignment="1">
      <alignment/>
    </xf>
    <xf numFmtId="0" fontId="0" fillId="0" borderId="250" xfId="0" applyBorder="1" applyAlignment="1">
      <alignment/>
    </xf>
    <xf numFmtId="0" fontId="0" fillId="0" borderId="270" xfId="0" applyBorder="1" applyAlignment="1">
      <alignment/>
    </xf>
    <xf numFmtId="0" fontId="0" fillId="0" borderId="271" xfId="0" applyFont="1" applyBorder="1" applyAlignment="1">
      <alignment/>
    </xf>
    <xf numFmtId="0" fontId="24" fillId="0" borderId="270" xfId="0" applyFont="1" applyBorder="1" applyAlignment="1">
      <alignment/>
    </xf>
    <xf numFmtId="0" fontId="24" fillId="0" borderId="272" xfId="0" applyFont="1" applyBorder="1" applyAlignment="1">
      <alignment/>
    </xf>
    <xf numFmtId="0" fontId="0" fillId="0" borderId="273" xfId="0" applyBorder="1" applyAlignment="1">
      <alignment/>
    </xf>
    <xf numFmtId="0" fontId="0" fillId="0" borderId="82" xfId="0" applyBorder="1" applyAlignment="1">
      <alignment/>
    </xf>
    <xf numFmtId="0" fontId="0" fillId="0" borderId="45" xfId="0" applyBorder="1" applyAlignment="1">
      <alignment/>
    </xf>
    <xf numFmtId="0" fontId="4" fillId="0" borderId="274" xfId="0" applyFont="1" applyBorder="1" applyAlignment="1">
      <alignment horizontal="center"/>
    </xf>
    <xf numFmtId="0" fontId="0" fillId="0" borderId="104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54" xfId="0" applyFont="1" applyBorder="1" applyAlignment="1">
      <alignment/>
    </xf>
    <xf numFmtId="0" fontId="12" fillId="0" borderId="91" xfId="0" applyFont="1" applyBorder="1" applyAlignment="1">
      <alignment/>
    </xf>
    <xf numFmtId="0" fontId="12" fillId="0" borderId="92" xfId="0" applyFont="1" applyBorder="1" applyAlignment="1">
      <alignment/>
    </xf>
    <xf numFmtId="0" fontId="12" fillId="0" borderId="100" xfId="0" applyFont="1" applyBorder="1" applyAlignment="1">
      <alignment/>
    </xf>
    <xf numFmtId="0" fontId="0" fillId="0" borderId="98" xfId="0" applyBorder="1" applyAlignment="1">
      <alignment/>
    </xf>
    <xf numFmtId="0" fontId="0" fillId="0" borderId="237" xfId="0" applyFont="1" applyBorder="1" applyAlignment="1">
      <alignment/>
    </xf>
    <xf numFmtId="0" fontId="0" fillId="0" borderId="197" xfId="0" applyFont="1" applyBorder="1" applyAlignment="1">
      <alignment/>
    </xf>
    <xf numFmtId="0" fontId="0" fillId="0" borderId="200" xfId="0" applyFont="1" applyBorder="1" applyAlignment="1">
      <alignment/>
    </xf>
    <xf numFmtId="0" fontId="0" fillId="0" borderId="128" xfId="0" applyFont="1" applyBorder="1" applyAlignment="1">
      <alignment/>
    </xf>
    <xf numFmtId="0" fontId="0" fillId="0" borderId="126" xfId="0" applyFont="1" applyFill="1" applyBorder="1" applyAlignment="1">
      <alignment/>
    </xf>
    <xf numFmtId="0" fontId="2" fillId="0" borderId="91" xfId="0" applyFont="1" applyBorder="1" applyAlignment="1">
      <alignment/>
    </xf>
    <xf numFmtId="0" fontId="0" fillId="0" borderId="97" xfId="0" applyFont="1" applyBorder="1" applyAlignment="1">
      <alignment/>
    </xf>
    <xf numFmtId="0" fontId="2" fillId="0" borderId="275" xfId="0" applyFont="1" applyBorder="1" applyAlignment="1">
      <alignment/>
    </xf>
    <xf numFmtId="0" fontId="2" fillId="0" borderId="276" xfId="0" applyFont="1" applyBorder="1" applyAlignment="1">
      <alignment/>
    </xf>
    <xf numFmtId="0" fontId="2" fillId="0" borderId="277" xfId="0" applyFont="1" applyBorder="1" applyAlignment="1">
      <alignment/>
    </xf>
    <xf numFmtId="0" fontId="2" fillId="0" borderId="278" xfId="0" applyFont="1" applyBorder="1" applyAlignment="1">
      <alignment/>
    </xf>
    <xf numFmtId="0" fontId="2" fillId="0" borderId="279" xfId="0" applyFont="1" applyBorder="1" applyAlignment="1">
      <alignment/>
    </xf>
    <xf numFmtId="0" fontId="0" fillId="0" borderId="271" xfId="0" applyFont="1" applyFill="1" applyBorder="1" applyAlignment="1">
      <alignment/>
    </xf>
    <xf numFmtId="0" fontId="0" fillId="0" borderId="280" xfId="0" applyBorder="1" applyAlignment="1">
      <alignment/>
    </xf>
    <xf numFmtId="0" fontId="0" fillId="0" borderId="280" xfId="0" applyBorder="1" applyAlignment="1">
      <alignment/>
    </xf>
    <xf numFmtId="0" fontId="24" fillId="0" borderId="281" xfId="0" applyFont="1" applyBorder="1" applyAlignment="1">
      <alignment/>
    </xf>
    <xf numFmtId="0" fontId="0" fillId="0" borderId="282" xfId="0" applyBorder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116" xfId="0" applyFont="1" applyBorder="1" applyAlignment="1">
      <alignment/>
    </xf>
    <xf numFmtId="0" fontId="5" fillId="0" borderId="76" xfId="0" applyFont="1" applyFill="1" applyBorder="1" applyAlignment="1">
      <alignment/>
    </xf>
    <xf numFmtId="0" fontId="5" fillId="0" borderId="116" xfId="0" applyFont="1" applyFill="1" applyBorder="1" applyAlignment="1">
      <alignment/>
    </xf>
    <xf numFmtId="0" fontId="2" fillId="0" borderId="199" xfId="0" applyFont="1" applyBorder="1" applyAlignment="1">
      <alignment horizontal="center"/>
    </xf>
    <xf numFmtId="0" fontId="2" fillId="0" borderId="147" xfId="0" applyFont="1" applyBorder="1" applyAlignment="1">
      <alignment/>
    </xf>
    <xf numFmtId="0" fontId="0" fillId="0" borderId="60" xfId="0" applyFill="1" applyBorder="1" applyAlignment="1">
      <alignment/>
    </xf>
    <xf numFmtId="0" fontId="0" fillId="0" borderId="283" xfId="0" applyFont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100" xfId="0" applyFill="1" applyBorder="1" applyAlignment="1">
      <alignment/>
    </xf>
    <xf numFmtId="0" fontId="0" fillId="0" borderId="284" xfId="0" applyBorder="1" applyAlignment="1">
      <alignment/>
    </xf>
    <xf numFmtId="0" fontId="0" fillId="0" borderId="140" xfId="0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38" xfId="0" applyFont="1" applyBorder="1" applyAlignment="1">
      <alignment/>
    </xf>
    <xf numFmtId="0" fontId="7" fillId="0" borderId="285" xfId="0" applyFont="1" applyBorder="1" applyAlignment="1">
      <alignment/>
    </xf>
    <xf numFmtId="0" fontId="7" fillId="0" borderId="286" xfId="0" applyFont="1" applyBorder="1" applyAlignment="1">
      <alignment/>
    </xf>
    <xf numFmtId="0" fontId="10" fillId="0" borderId="287" xfId="0" applyFont="1" applyFill="1" applyBorder="1" applyAlignment="1">
      <alignment horizontal="center" wrapText="1"/>
    </xf>
    <xf numFmtId="0" fontId="10" fillId="0" borderId="288" xfId="0" applyFont="1" applyFill="1" applyBorder="1" applyAlignment="1">
      <alignment horizontal="center" wrapText="1"/>
    </xf>
    <xf numFmtId="0" fontId="10" fillId="0" borderId="289" xfId="0" applyFont="1" applyFill="1" applyBorder="1" applyAlignment="1">
      <alignment horizontal="center" wrapText="1"/>
    </xf>
    <xf numFmtId="0" fontId="10" fillId="0" borderId="290" xfId="0" applyFont="1" applyFill="1" applyBorder="1" applyAlignment="1">
      <alignment horizontal="center" wrapText="1"/>
    </xf>
    <xf numFmtId="0" fontId="10" fillId="0" borderId="291" xfId="0" applyFont="1" applyFill="1" applyBorder="1" applyAlignment="1">
      <alignment horizontal="center" wrapText="1"/>
    </xf>
    <xf numFmtId="0" fontId="4" fillId="0" borderId="129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292" xfId="0" applyFont="1" applyBorder="1" applyAlignment="1">
      <alignment/>
    </xf>
    <xf numFmtId="0" fontId="26" fillId="0" borderId="19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293" xfId="0" applyFont="1" applyBorder="1" applyAlignment="1">
      <alignment/>
    </xf>
    <xf numFmtId="0" fontId="10" fillId="0" borderId="294" xfId="0" applyFont="1" applyFill="1" applyBorder="1" applyAlignment="1">
      <alignment horizontal="center" wrapText="1"/>
    </xf>
    <xf numFmtId="0" fontId="10" fillId="0" borderId="295" xfId="0" applyFont="1" applyFill="1" applyBorder="1" applyAlignment="1">
      <alignment horizontal="center" wrapText="1"/>
    </xf>
    <xf numFmtId="0" fontId="13" fillId="0" borderId="287" xfId="0" applyFont="1" applyBorder="1" applyAlignment="1">
      <alignment horizontal="center" wrapText="1"/>
    </xf>
    <xf numFmtId="0" fontId="13" fillId="0" borderId="288" xfId="0" applyFont="1" applyBorder="1" applyAlignment="1">
      <alignment horizontal="center" wrapText="1"/>
    </xf>
    <xf numFmtId="0" fontId="13" fillId="0" borderId="289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0" fillId="0" borderId="296" xfId="0" applyFont="1" applyFill="1" applyBorder="1" applyAlignment="1">
      <alignment horizontal="center" wrapText="1"/>
    </xf>
    <xf numFmtId="0" fontId="10" fillId="0" borderId="297" xfId="0" applyFont="1" applyFill="1" applyBorder="1" applyAlignment="1">
      <alignment horizontal="center" wrapText="1"/>
    </xf>
    <xf numFmtId="0" fontId="10" fillId="0" borderId="298" xfId="0" applyFont="1" applyFill="1" applyBorder="1" applyAlignment="1">
      <alignment horizontal="center" wrapText="1"/>
    </xf>
    <xf numFmtId="0" fontId="9" fillId="0" borderId="296" xfId="0" applyFont="1" applyFill="1" applyBorder="1" applyAlignment="1">
      <alignment horizontal="center" wrapText="1"/>
    </xf>
    <xf numFmtId="0" fontId="9" fillId="0" borderId="299" xfId="0" applyFont="1" applyFill="1" applyBorder="1" applyAlignment="1">
      <alignment horizontal="center" wrapText="1"/>
    </xf>
    <xf numFmtId="0" fontId="9" fillId="0" borderId="300" xfId="0" applyFont="1" applyFill="1" applyBorder="1" applyAlignment="1">
      <alignment horizontal="center" wrapText="1"/>
    </xf>
    <xf numFmtId="0" fontId="9" fillId="0" borderId="297" xfId="0" applyFont="1" applyFill="1" applyBorder="1" applyAlignment="1">
      <alignment horizontal="center" wrapText="1"/>
    </xf>
    <xf numFmtId="0" fontId="9" fillId="0" borderId="298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7" fillId="0" borderId="301" xfId="0" applyFont="1" applyFill="1" applyBorder="1" applyAlignment="1">
      <alignment horizontal="center" wrapText="1"/>
    </xf>
    <xf numFmtId="0" fontId="7" fillId="0" borderId="302" xfId="0" applyFont="1" applyFill="1" applyBorder="1" applyAlignment="1">
      <alignment horizontal="center" wrapText="1"/>
    </xf>
    <xf numFmtId="0" fontId="7" fillId="0" borderId="300" xfId="0" applyFont="1" applyFill="1" applyBorder="1" applyAlignment="1">
      <alignment horizontal="center" wrapText="1"/>
    </xf>
    <xf numFmtId="0" fontId="4" fillId="0" borderId="107" xfId="0" applyFont="1" applyBorder="1" applyAlignment="1">
      <alignment/>
    </xf>
    <xf numFmtId="0" fontId="9" fillId="0" borderId="296" xfId="0" applyFont="1" applyFill="1" applyBorder="1" applyAlignment="1">
      <alignment horizontal="center"/>
    </xf>
    <xf numFmtId="0" fontId="9" fillId="0" borderId="297" xfId="0" applyFont="1" applyFill="1" applyBorder="1" applyAlignment="1">
      <alignment horizontal="center"/>
    </xf>
    <xf numFmtId="0" fontId="9" fillId="0" borderId="298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301" xfId="0" applyFont="1" applyFill="1" applyBorder="1" applyAlignment="1">
      <alignment horizontal="center" wrapText="1"/>
    </xf>
    <xf numFmtId="0" fontId="9" fillId="0" borderId="302" xfId="0" applyFont="1" applyFill="1" applyBorder="1" applyAlignment="1">
      <alignment horizontal="center" wrapText="1"/>
    </xf>
    <xf numFmtId="0" fontId="0" fillId="0" borderId="169" xfId="0" applyFont="1" applyBorder="1" applyAlignment="1">
      <alignment horizontal="center"/>
    </xf>
    <xf numFmtId="0" fontId="0" fillId="0" borderId="288" xfId="0" applyFont="1" applyBorder="1" applyAlignment="1">
      <alignment horizontal="center"/>
    </xf>
    <xf numFmtId="0" fontId="0" fillId="0" borderId="303" xfId="0" applyFont="1" applyBorder="1" applyAlignment="1">
      <alignment/>
    </xf>
    <xf numFmtId="0" fontId="0" fillId="0" borderId="131" xfId="0" applyFont="1" applyBorder="1" applyAlignment="1">
      <alignment/>
    </xf>
    <xf numFmtId="0" fontId="0" fillId="0" borderId="144" xfId="0" applyFont="1" applyBorder="1" applyAlignment="1">
      <alignment/>
    </xf>
    <xf numFmtId="0" fontId="0" fillId="0" borderId="304" xfId="0" applyFont="1" applyBorder="1" applyAlignment="1">
      <alignment/>
    </xf>
    <xf numFmtId="0" fontId="0" fillId="0" borderId="305" xfId="0" applyFont="1" applyBorder="1" applyAlignment="1">
      <alignment horizontal="center" shrinkToFit="1"/>
    </xf>
    <xf numFmtId="0" fontId="0" fillId="0" borderId="132" xfId="0" applyFont="1" applyBorder="1" applyAlignment="1">
      <alignment horizontal="center" shrinkToFit="1"/>
    </xf>
    <xf numFmtId="0" fontId="0" fillId="0" borderId="144" xfId="0" applyFont="1" applyBorder="1" applyAlignment="1">
      <alignment horizontal="center" shrinkToFit="1"/>
    </xf>
    <xf numFmtId="0" fontId="0" fillId="0" borderId="304" xfId="0" applyFont="1" applyBorder="1" applyAlignment="1">
      <alignment horizontal="center" shrinkToFit="1"/>
    </xf>
    <xf numFmtId="0" fontId="0" fillId="0" borderId="6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24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62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 wrapText="1"/>
    </xf>
    <xf numFmtId="0" fontId="2" fillId="0" borderId="306" xfId="0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8" fillId="0" borderId="307" xfId="0" applyFont="1" applyBorder="1" applyAlignment="1">
      <alignment horizontal="left" wrapText="1"/>
    </xf>
    <xf numFmtId="0" fontId="8" fillId="0" borderId="71" xfId="0" applyFont="1" applyBorder="1" applyAlignment="1">
      <alignment horizontal="left" wrapText="1"/>
    </xf>
    <xf numFmtId="0" fontId="8" fillId="0" borderId="72" xfId="0" applyFont="1" applyBorder="1" applyAlignment="1">
      <alignment horizontal="left" wrapText="1"/>
    </xf>
    <xf numFmtId="0" fontId="22" fillId="0" borderId="308" xfId="0" applyFont="1" applyBorder="1" applyAlignment="1">
      <alignment horizontal="left"/>
    </xf>
    <xf numFmtId="0" fontId="22" fillId="0" borderId="309" xfId="0" applyFont="1" applyBorder="1" applyAlignment="1">
      <alignment horizontal="left"/>
    </xf>
    <xf numFmtId="0" fontId="2" fillId="0" borderId="63" xfId="0" applyFont="1" applyBorder="1" applyAlignment="1">
      <alignment horizontal="center" vertical="center" wrapText="1"/>
    </xf>
    <xf numFmtId="0" fontId="8" fillId="0" borderId="68" xfId="0" applyFont="1" applyBorder="1" applyAlignment="1">
      <alignment wrapText="1"/>
    </xf>
    <xf numFmtId="0" fontId="8" fillId="0" borderId="69" xfId="0" applyFont="1" applyBorder="1" applyAlignment="1">
      <alignment wrapText="1"/>
    </xf>
    <xf numFmtId="0" fontId="8" fillId="0" borderId="65" xfId="0" applyFont="1" applyBorder="1" applyAlignment="1">
      <alignment wrapText="1"/>
    </xf>
    <xf numFmtId="0" fontId="8" fillId="0" borderId="63" xfId="0" applyFont="1" applyBorder="1" applyAlignment="1">
      <alignment horizontal="left" wrapText="1"/>
    </xf>
    <xf numFmtId="0" fontId="18" fillId="0" borderId="64" xfId="0" applyFont="1" applyBorder="1" applyAlignment="1">
      <alignment horizontal="left"/>
    </xf>
    <xf numFmtId="0" fontId="18" fillId="0" borderId="71" xfId="0" applyFont="1" applyBorder="1" applyAlignment="1">
      <alignment horizontal="left"/>
    </xf>
    <xf numFmtId="0" fontId="8" fillId="0" borderId="63" xfId="0" applyFont="1" applyBorder="1" applyAlignment="1">
      <alignment/>
    </xf>
    <xf numFmtId="0" fontId="2" fillId="0" borderId="114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310" xfId="0" applyFont="1" applyBorder="1" applyAlignment="1">
      <alignment horizontal="center"/>
    </xf>
    <xf numFmtId="0" fontId="2" fillId="0" borderId="24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  <col min="13" max="13" width="0" style="0" hidden="1" customWidth="1"/>
  </cols>
  <sheetData>
    <row r="1" spans="7:12" ht="12.75">
      <c r="G1" s="870" t="s">
        <v>4</v>
      </c>
      <c r="H1" s="870"/>
      <c r="I1" s="870"/>
      <c r="L1" s="2"/>
    </row>
    <row r="2" spans="1:10" ht="12.75">
      <c r="A2" s="872" t="s">
        <v>269</v>
      </c>
      <c r="B2" s="872"/>
      <c r="C2" s="872"/>
      <c r="D2" s="872"/>
      <c r="E2" s="872"/>
      <c r="F2" s="872"/>
      <c r="G2" s="872"/>
      <c r="H2" s="872"/>
      <c r="I2" s="872"/>
      <c r="J2" s="872"/>
    </row>
    <row r="3" spans="2:12" ht="12.75"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3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 t="s">
        <v>103</v>
      </c>
      <c r="K4" s="4"/>
      <c r="L4" s="4"/>
    </row>
    <row r="5" spans="1:13" ht="24.75" thickBot="1">
      <c r="A5" s="5" t="s">
        <v>5</v>
      </c>
      <c r="B5" s="6" t="s">
        <v>270</v>
      </c>
      <c r="C5" s="6" t="s">
        <v>6</v>
      </c>
      <c r="D5" s="6" t="s">
        <v>271</v>
      </c>
      <c r="E5" s="6" t="s">
        <v>0</v>
      </c>
      <c r="F5" s="7" t="s">
        <v>7</v>
      </c>
      <c r="G5" s="6" t="s">
        <v>270</v>
      </c>
      <c r="H5" s="6" t="s">
        <v>6</v>
      </c>
      <c r="I5" s="6" t="s">
        <v>272</v>
      </c>
      <c r="J5" s="6" t="s">
        <v>1</v>
      </c>
      <c r="K5" s="8"/>
      <c r="M5" s="9"/>
    </row>
    <row r="6" spans="1:13" ht="12.75">
      <c r="A6" s="10" t="s">
        <v>8</v>
      </c>
      <c r="B6" s="11">
        <v>401463</v>
      </c>
      <c r="C6" s="11">
        <v>291921</v>
      </c>
      <c r="D6" s="11">
        <v>244062</v>
      </c>
      <c r="E6" s="11">
        <v>259670</v>
      </c>
      <c r="F6" s="12" t="s">
        <v>9</v>
      </c>
      <c r="G6" s="13">
        <v>882678</v>
      </c>
      <c r="H6" s="13">
        <v>767607</v>
      </c>
      <c r="I6" s="13">
        <v>751811</v>
      </c>
      <c r="J6" s="13">
        <v>774398</v>
      </c>
      <c r="K6" s="14"/>
      <c r="M6" s="15"/>
    </row>
    <row r="7" spans="1:13" ht="12.75">
      <c r="A7" s="16" t="s">
        <v>10</v>
      </c>
      <c r="B7" s="17">
        <v>309300</v>
      </c>
      <c r="C7" s="17">
        <v>309300</v>
      </c>
      <c r="D7" s="17">
        <v>309300</v>
      </c>
      <c r="E7" s="17">
        <v>281970</v>
      </c>
      <c r="F7" s="18" t="s">
        <v>11</v>
      </c>
      <c r="G7" s="19">
        <v>279246</v>
      </c>
      <c r="H7" s="19">
        <v>243099</v>
      </c>
      <c r="I7" s="19">
        <v>194260</v>
      </c>
      <c r="J7" s="19">
        <v>199817</v>
      </c>
      <c r="K7" s="8"/>
      <c r="M7" s="20"/>
    </row>
    <row r="8" spans="1:13" ht="12.75">
      <c r="A8" s="16" t="s">
        <v>12</v>
      </c>
      <c r="B8" s="17">
        <v>2299</v>
      </c>
      <c r="C8" s="17">
        <v>2299</v>
      </c>
      <c r="D8" s="17">
        <v>2000</v>
      </c>
      <c r="E8" s="17">
        <v>2000</v>
      </c>
      <c r="F8" s="18" t="s">
        <v>13</v>
      </c>
      <c r="G8" s="17">
        <v>642938</v>
      </c>
      <c r="H8" s="17">
        <v>596119</v>
      </c>
      <c r="I8" s="17">
        <v>583936</v>
      </c>
      <c r="J8" s="17">
        <v>626922</v>
      </c>
      <c r="K8" s="8"/>
      <c r="M8" s="20"/>
    </row>
    <row r="9" spans="1:13" ht="12.75">
      <c r="A9" s="16" t="s">
        <v>14</v>
      </c>
      <c r="B9" s="17">
        <v>6405</v>
      </c>
      <c r="C9" s="17">
        <v>6405</v>
      </c>
      <c r="D9" s="17">
        <v>9823</v>
      </c>
      <c r="E9" s="17">
        <v>10183</v>
      </c>
      <c r="F9" s="18" t="s">
        <v>15</v>
      </c>
      <c r="G9" s="17">
        <v>20000</v>
      </c>
      <c r="H9" s="17">
        <v>62929</v>
      </c>
      <c r="I9" s="17">
        <v>7364</v>
      </c>
      <c r="J9" s="17">
        <v>11199</v>
      </c>
      <c r="K9" s="8"/>
      <c r="M9" s="20"/>
    </row>
    <row r="10" spans="1:13" ht="12.75">
      <c r="A10" s="16" t="s">
        <v>16</v>
      </c>
      <c r="B10" s="17">
        <v>117593</v>
      </c>
      <c r="C10" s="17">
        <v>117593</v>
      </c>
      <c r="D10" s="17">
        <v>110848</v>
      </c>
      <c r="E10" s="17">
        <v>145477</v>
      </c>
      <c r="F10" s="18" t="s">
        <v>17</v>
      </c>
      <c r="G10" s="17">
        <v>24685</v>
      </c>
      <c r="H10" s="17">
        <v>24785</v>
      </c>
      <c r="I10" s="17">
        <v>19635</v>
      </c>
      <c r="J10" s="17">
        <v>21291</v>
      </c>
      <c r="K10" s="8"/>
      <c r="M10" s="20"/>
    </row>
    <row r="11" spans="1:13" ht="12.75">
      <c r="A11" s="16" t="s">
        <v>18</v>
      </c>
      <c r="B11" s="17">
        <v>0</v>
      </c>
      <c r="C11" s="17">
        <v>1868</v>
      </c>
      <c r="D11" s="17">
        <v>0</v>
      </c>
      <c r="E11" s="17">
        <v>1405</v>
      </c>
      <c r="F11" s="18" t="s">
        <v>19</v>
      </c>
      <c r="G11" s="17">
        <v>34143</v>
      </c>
      <c r="H11" s="19">
        <v>40156</v>
      </c>
      <c r="I11" s="19">
        <v>53381</v>
      </c>
      <c r="J11" s="19">
        <v>58806</v>
      </c>
      <c r="K11" s="8"/>
      <c r="M11" s="20"/>
    </row>
    <row r="12" spans="1:13" ht="12.75">
      <c r="A12" s="16" t="s">
        <v>20</v>
      </c>
      <c r="B12" s="17">
        <v>541008</v>
      </c>
      <c r="C12" s="17">
        <v>546147</v>
      </c>
      <c r="D12" s="17">
        <v>516593</v>
      </c>
      <c r="E12" s="17">
        <v>562706</v>
      </c>
      <c r="F12" s="18" t="s">
        <v>21</v>
      </c>
      <c r="G12" s="17">
        <v>567</v>
      </c>
      <c r="H12" s="19">
        <v>182</v>
      </c>
      <c r="I12" s="19">
        <v>1029</v>
      </c>
      <c r="J12" s="19">
        <v>10937</v>
      </c>
      <c r="K12" s="8"/>
      <c r="M12" s="20"/>
    </row>
    <row r="13" spans="1:13" ht="12.75">
      <c r="A13" s="16" t="s">
        <v>22</v>
      </c>
      <c r="B13" s="17">
        <v>0</v>
      </c>
      <c r="C13" s="17">
        <v>0</v>
      </c>
      <c r="D13" s="17">
        <v>1000</v>
      </c>
      <c r="E13" s="17">
        <v>6763</v>
      </c>
      <c r="F13" s="18" t="s">
        <v>23</v>
      </c>
      <c r="G13" s="17">
        <v>33350</v>
      </c>
      <c r="H13" s="17">
        <v>33350</v>
      </c>
      <c r="I13" s="17">
        <v>56860</v>
      </c>
      <c r="J13" s="17">
        <v>53860</v>
      </c>
      <c r="K13" s="8"/>
      <c r="M13" s="20"/>
    </row>
    <row r="14" spans="1:13" ht="12.75">
      <c r="A14" s="16" t="s">
        <v>24</v>
      </c>
      <c r="B14" s="17">
        <v>209608</v>
      </c>
      <c r="C14" s="17">
        <v>221608</v>
      </c>
      <c r="D14" s="17">
        <v>118049</v>
      </c>
      <c r="E14" s="17">
        <v>121269</v>
      </c>
      <c r="F14" s="18" t="s">
        <v>25</v>
      </c>
      <c r="G14" s="17">
        <v>54972</v>
      </c>
      <c r="H14" s="17">
        <v>54972</v>
      </c>
      <c r="I14" s="17">
        <v>84710</v>
      </c>
      <c r="J14" s="17">
        <v>88539</v>
      </c>
      <c r="K14" s="8"/>
      <c r="M14" s="20"/>
    </row>
    <row r="15" spans="1:13" ht="12.75">
      <c r="A15" s="863" t="s">
        <v>521</v>
      </c>
      <c r="B15" s="17">
        <v>0</v>
      </c>
      <c r="C15" s="17">
        <v>0</v>
      </c>
      <c r="D15" s="17">
        <v>0</v>
      </c>
      <c r="E15" s="17">
        <v>250</v>
      </c>
      <c r="F15" s="18" t="s">
        <v>26</v>
      </c>
      <c r="G15" s="17">
        <v>899673</v>
      </c>
      <c r="H15" s="17">
        <v>914622</v>
      </c>
      <c r="I15" s="17">
        <v>1108142</v>
      </c>
      <c r="J15" s="17">
        <v>1147713</v>
      </c>
      <c r="K15" s="8"/>
      <c r="M15" s="20"/>
    </row>
    <row r="16" spans="1:13" ht="12.75">
      <c r="A16" s="16" t="s">
        <v>27</v>
      </c>
      <c r="B16" s="17">
        <v>706585</v>
      </c>
      <c r="C16" s="17">
        <v>706585</v>
      </c>
      <c r="D16" s="17">
        <v>837959</v>
      </c>
      <c r="E16" s="17">
        <v>845770</v>
      </c>
      <c r="F16" s="18" t="s">
        <v>28</v>
      </c>
      <c r="G16" s="17">
        <v>38560</v>
      </c>
      <c r="H16" s="17">
        <v>54060</v>
      </c>
      <c r="I16" s="17">
        <v>4000</v>
      </c>
      <c r="J16" s="17">
        <v>32191</v>
      </c>
      <c r="K16" s="8"/>
      <c r="M16" s="20"/>
    </row>
    <row r="17" spans="1:13" ht="12.75">
      <c r="A17" s="16" t="s">
        <v>29</v>
      </c>
      <c r="B17" s="17">
        <v>11400</v>
      </c>
      <c r="C17" s="17">
        <v>11400</v>
      </c>
      <c r="D17" s="17">
        <v>7800</v>
      </c>
      <c r="E17" s="17">
        <v>7800</v>
      </c>
      <c r="F17" s="18" t="s">
        <v>30</v>
      </c>
      <c r="G17" s="17">
        <v>0</v>
      </c>
      <c r="H17" s="17">
        <v>0</v>
      </c>
      <c r="I17" s="17">
        <v>0</v>
      </c>
      <c r="J17" s="17">
        <v>574</v>
      </c>
      <c r="K17" s="8"/>
      <c r="M17" s="20"/>
    </row>
    <row r="18" spans="1:13" ht="12.75">
      <c r="A18" s="16" t="s">
        <v>31</v>
      </c>
      <c r="B18" s="17">
        <v>0</v>
      </c>
      <c r="C18" s="17">
        <v>0</v>
      </c>
      <c r="D18" s="17">
        <v>0</v>
      </c>
      <c r="E18" s="17">
        <v>0</v>
      </c>
      <c r="F18" s="18" t="s">
        <v>32</v>
      </c>
      <c r="G18" s="17">
        <v>0</v>
      </c>
      <c r="H18" s="17">
        <v>0</v>
      </c>
      <c r="I18" s="17">
        <v>0</v>
      </c>
      <c r="J18" s="17">
        <v>0</v>
      </c>
      <c r="K18" s="8"/>
      <c r="M18" s="20"/>
    </row>
    <row r="19" spans="1:13" ht="12.75">
      <c r="A19" s="16" t="s">
        <v>33</v>
      </c>
      <c r="B19" s="17">
        <v>650</v>
      </c>
      <c r="C19" s="17">
        <v>650</v>
      </c>
      <c r="D19" s="17">
        <v>944</v>
      </c>
      <c r="E19" s="17">
        <v>944</v>
      </c>
      <c r="F19" s="18" t="s">
        <v>34</v>
      </c>
      <c r="G19" s="17">
        <v>0</v>
      </c>
      <c r="H19" s="17">
        <v>0</v>
      </c>
      <c r="I19" s="17">
        <v>0</v>
      </c>
      <c r="J19" s="17">
        <v>0</v>
      </c>
      <c r="K19" s="8"/>
      <c r="M19" s="20"/>
    </row>
    <row r="20" spans="1:13" ht="12.75">
      <c r="A20" s="16" t="s">
        <v>35</v>
      </c>
      <c r="B20" s="17">
        <v>384231</v>
      </c>
      <c r="C20" s="17">
        <v>509442</v>
      </c>
      <c r="D20" s="17">
        <v>470000</v>
      </c>
      <c r="E20" s="17">
        <v>514711</v>
      </c>
      <c r="F20" s="18" t="s">
        <v>36</v>
      </c>
      <c r="G20" s="17">
        <v>44384</v>
      </c>
      <c r="H20" s="17">
        <v>144392</v>
      </c>
      <c r="I20" s="17">
        <v>10000</v>
      </c>
      <c r="J20" s="17">
        <v>39751</v>
      </c>
      <c r="K20" s="8"/>
      <c r="M20" s="20"/>
    </row>
    <row r="21" spans="1:13" ht="12.75">
      <c r="A21" s="16" t="s">
        <v>37</v>
      </c>
      <c r="B21" s="17">
        <v>598037</v>
      </c>
      <c r="C21" s="17">
        <v>544438</v>
      </c>
      <c r="D21" s="17">
        <v>394789</v>
      </c>
      <c r="E21" s="17">
        <v>442524</v>
      </c>
      <c r="F21" s="18" t="s">
        <v>38</v>
      </c>
      <c r="G21" s="17">
        <v>380000</v>
      </c>
      <c r="H21" s="17">
        <v>380000</v>
      </c>
      <c r="I21" s="17">
        <v>200000</v>
      </c>
      <c r="J21" s="17">
        <v>189405</v>
      </c>
      <c r="K21" s="8"/>
      <c r="M21" s="20"/>
    </row>
    <row r="22" spans="1:13" ht="12.75">
      <c r="A22" s="16" t="s">
        <v>39</v>
      </c>
      <c r="B22" s="17">
        <v>0</v>
      </c>
      <c r="C22" s="17">
        <v>0</v>
      </c>
      <c r="D22" s="17">
        <v>0</v>
      </c>
      <c r="E22" s="17">
        <v>0</v>
      </c>
      <c r="F22" s="18" t="s">
        <v>40</v>
      </c>
      <c r="G22" s="17">
        <v>0</v>
      </c>
      <c r="H22" s="17">
        <v>0</v>
      </c>
      <c r="I22" s="17">
        <v>0</v>
      </c>
      <c r="J22" s="17">
        <v>0</v>
      </c>
      <c r="K22" s="8"/>
      <c r="M22" s="20"/>
    </row>
    <row r="23" spans="1:13" ht="12.75">
      <c r="A23" s="21"/>
      <c r="B23" s="22"/>
      <c r="C23" s="22"/>
      <c r="D23" s="22"/>
      <c r="E23" s="22"/>
      <c r="F23" s="23" t="s">
        <v>41</v>
      </c>
      <c r="G23" s="22">
        <v>7663</v>
      </c>
      <c r="H23" s="22">
        <v>7663</v>
      </c>
      <c r="I23" s="22">
        <v>7663</v>
      </c>
      <c r="J23" s="22">
        <v>7663</v>
      </c>
      <c r="K23" s="8"/>
      <c r="M23" s="20"/>
    </row>
    <row r="24" spans="1:13" ht="13.5" thickBot="1">
      <c r="A24" s="21"/>
      <c r="B24" s="24"/>
      <c r="C24" s="24"/>
      <c r="D24" s="24"/>
      <c r="E24" s="24"/>
      <c r="F24" s="23" t="s">
        <v>42</v>
      </c>
      <c r="G24" s="24">
        <v>0</v>
      </c>
      <c r="H24" s="24">
        <v>0</v>
      </c>
      <c r="I24" s="24">
        <v>0</v>
      </c>
      <c r="J24" s="24">
        <v>0</v>
      </c>
      <c r="K24" s="8"/>
      <c r="M24" s="20"/>
    </row>
    <row r="25" spans="1:13" ht="13.5" thickBot="1">
      <c r="A25" s="25" t="s">
        <v>43</v>
      </c>
      <c r="B25" s="25">
        <f>SUM(B6:B24)</f>
        <v>3288579</v>
      </c>
      <c r="C25" s="25">
        <f>SUM(C6:C24)</f>
        <v>3269656</v>
      </c>
      <c r="D25" s="25">
        <f>SUM(D6:D24)</f>
        <v>3023167</v>
      </c>
      <c r="E25" s="25">
        <f>SUM(E6:E24)</f>
        <v>3203442</v>
      </c>
      <c r="F25" s="25" t="s">
        <v>44</v>
      </c>
      <c r="G25" s="25">
        <f>SUM(G6:G24)</f>
        <v>3342859</v>
      </c>
      <c r="H25" s="25">
        <f>SUM(H6:H24)</f>
        <v>3323936</v>
      </c>
      <c r="I25" s="25">
        <f>SUM(I6:I24)</f>
        <v>3082791</v>
      </c>
      <c r="J25" s="25">
        <f>SUM(J6:J24)</f>
        <v>3263066</v>
      </c>
      <c r="K25" s="8"/>
      <c r="M25" s="26"/>
    </row>
    <row r="26" spans="1:13" ht="13.5" thickBot="1">
      <c r="A26" s="25" t="s">
        <v>45</v>
      </c>
      <c r="B26" s="25">
        <f>G25-B25</f>
        <v>54280</v>
      </c>
      <c r="C26" s="25">
        <f>H25-C25</f>
        <v>54280</v>
      </c>
      <c r="D26" s="25">
        <f>I25-D25</f>
        <v>59624</v>
      </c>
      <c r="E26" s="25">
        <f>J25-E25</f>
        <v>59624</v>
      </c>
      <c r="F26" s="27"/>
      <c r="G26" s="27"/>
      <c r="H26" s="27"/>
      <c r="I26" s="8"/>
      <c r="J26" s="8"/>
      <c r="K26" s="28"/>
      <c r="M26" s="29"/>
    </row>
    <row r="27" spans="1:11" ht="12.75">
      <c r="A27" s="30" t="s">
        <v>46</v>
      </c>
      <c r="B27" s="31">
        <v>0</v>
      </c>
      <c r="C27" s="31">
        <v>0</v>
      </c>
      <c r="D27" s="31">
        <v>0</v>
      </c>
      <c r="E27" s="31">
        <v>0</v>
      </c>
      <c r="F27" s="27"/>
      <c r="G27" s="27"/>
      <c r="H27" s="27"/>
      <c r="I27" s="8"/>
      <c r="J27" s="8"/>
      <c r="K27" s="8"/>
    </row>
    <row r="28" spans="1:11" ht="13.5" thickBot="1">
      <c r="A28" s="32" t="s">
        <v>47</v>
      </c>
      <c r="B28" s="33">
        <f>G25-B25</f>
        <v>54280</v>
      </c>
      <c r="C28" s="33">
        <f>H25-C25</f>
        <v>54280</v>
      </c>
      <c r="D28" s="33">
        <f>I25-D25</f>
        <v>59624</v>
      </c>
      <c r="E28" s="33">
        <f>J25-E25</f>
        <v>59624</v>
      </c>
      <c r="F28" s="27"/>
      <c r="G28" s="27"/>
      <c r="H28" s="27"/>
      <c r="I28" s="8"/>
      <c r="J28" s="8"/>
      <c r="K28" s="8"/>
    </row>
    <row r="29" spans="8:11" ht="12.75">
      <c r="H29" s="4"/>
      <c r="I29" s="4"/>
      <c r="J29" s="4"/>
      <c r="K29" s="8"/>
    </row>
    <row r="30" ht="12.75"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/>
  <mergeCells count="3">
    <mergeCell ref="G1:I1"/>
    <mergeCell ref="B3:K3"/>
    <mergeCell ref="A2:J2"/>
  </mergeCells>
  <printOptions/>
  <pageMargins left="0.98" right="0.19652777777777777" top="1.37" bottom="0.9840277777777778" header="0.5118055555555556" footer="0.511805555555555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C4">
      <selection activeCell="E17" sqref="E17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9" width="9.25390625" style="0" customWidth="1"/>
    <col min="10" max="11" width="10.00390625" style="0" customWidth="1"/>
  </cols>
  <sheetData>
    <row r="1" spans="7:10" ht="12.75">
      <c r="G1" s="870" t="s">
        <v>48</v>
      </c>
      <c r="H1" s="870"/>
      <c r="I1" s="870"/>
      <c r="J1" s="2"/>
    </row>
    <row r="2" spans="1:8" ht="12.75">
      <c r="A2" s="872" t="s">
        <v>273</v>
      </c>
      <c r="B2" s="872"/>
      <c r="C2" s="872"/>
      <c r="D2" s="872"/>
      <c r="E2" s="872"/>
      <c r="F2" s="872"/>
      <c r="G2" s="872"/>
      <c r="H2" s="872"/>
    </row>
    <row r="3" spans="2:10" ht="12.75">
      <c r="B3" s="871"/>
      <c r="C3" s="871"/>
      <c r="D3" s="871"/>
      <c r="E3" s="871"/>
      <c r="F3" s="871"/>
      <c r="G3" s="871"/>
      <c r="H3" s="871"/>
      <c r="I3" s="871"/>
      <c r="J3" s="3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8:11" ht="13.5" thickBot="1">
      <c r="H5" s="14"/>
      <c r="I5" s="4" t="s">
        <v>103</v>
      </c>
      <c r="J5" s="14"/>
      <c r="K5" s="14"/>
    </row>
    <row r="6" spans="1:11" ht="24.75" thickBot="1">
      <c r="A6" s="5" t="s">
        <v>5</v>
      </c>
      <c r="B6" s="6" t="s">
        <v>270</v>
      </c>
      <c r="C6" s="6" t="s">
        <v>6</v>
      </c>
      <c r="D6" s="6" t="s">
        <v>272</v>
      </c>
      <c r="E6" s="6" t="s">
        <v>0</v>
      </c>
      <c r="F6" s="7" t="s">
        <v>7</v>
      </c>
      <c r="G6" s="6" t="s">
        <v>270</v>
      </c>
      <c r="H6" s="6" t="s">
        <v>6</v>
      </c>
      <c r="I6" s="6" t="s">
        <v>272</v>
      </c>
      <c r="J6" s="6" t="s">
        <v>0</v>
      </c>
      <c r="K6" s="34"/>
    </row>
    <row r="7" spans="1:11" ht="12.75">
      <c r="A7" s="10" t="s">
        <v>8</v>
      </c>
      <c r="B7" s="13">
        <v>401463</v>
      </c>
      <c r="C7" s="11">
        <v>291921</v>
      </c>
      <c r="D7" s="11">
        <v>243662</v>
      </c>
      <c r="E7" s="11">
        <v>251670</v>
      </c>
      <c r="F7" s="12" t="s">
        <v>9</v>
      </c>
      <c r="G7" s="13">
        <v>882678</v>
      </c>
      <c r="H7" s="13">
        <v>767607</v>
      </c>
      <c r="I7" s="13">
        <v>751811</v>
      </c>
      <c r="J7" s="13">
        <v>774398</v>
      </c>
      <c r="K7" s="34"/>
    </row>
    <row r="8" spans="1:11" ht="12.75">
      <c r="A8" s="16" t="s">
        <v>10</v>
      </c>
      <c r="B8" s="19">
        <v>288300</v>
      </c>
      <c r="C8" s="19">
        <v>288300</v>
      </c>
      <c r="D8" s="17">
        <v>288300</v>
      </c>
      <c r="E8" s="17">
        <v>260380</v>
      </c>
      <c r="F8" s="307" t="s">
        <v>11</v>
      </c>
      <c r="G8" s="19">
        <v>279246</v>
      </c>
      <c r="H8" s="19">
        <v>243099</v>
      </c>
      <c r="I8" s="19">
        <v>194260</v>
      </c>
      <c r="J8" s="19">
        <v>199817</v>
      </c>
      <c r="K8" s="34"/>
    </row>
    <row r="9" spans="1:11" ht="12.75">
      <c r="A9" s="16" t="s">
        <v>12</v>
      </c>
      <c r="B9" s="19">
        <v>2299</v>
      </c>
      <c r="C9" s="19">
        <v>2299</v>
      </c>
      <c r="D9" s="17">
        <v>2000</v>
      </c>
      <c r="E9" s="17">
        <v>2000</v>
      </c>
      <c r="F9" s="18" t="s">
        <v>49</v>
      </c>
      <c r="G9" s="19">
        <v>642938</v>
      </c>
      <c r="H9" s="17">
        <v>596119</v>
      </c>
      <c r="I9" s="17">
        <v>583936</v>
      </c>
      <c r="J9" s="17">
        <v>626922</v>
      </c>
      <c r="K9" s="34"/>
    </row>
    <row r="10" spans="1:11" ht="12.75">
      <c r="A10" s="16" t="s">
        <v>14</v>
      </c>
      <c r="B10" s="19">
        <v>6405</v>
      </c>
      <c r="C10" s="19">
        <v>6405</v>
      </c>
      <c r="D10" s="17">
        <v>9823</v>
      </c>
      <c r="E10" s="17">
        <v>10183</v>
      </c>
      <c r="F10" s="18" t="s">
        <v>15</v>
      </c>
      <c r="G10" s="19">
        <v>20000</v>
      </c>
      <c r="H10" s="17">
        <v>62929</v>
      </c>
      <c r="I10" s="17">
        <v>7364</v>
      </c>
      <c r="J10" s="17">
        <v>11199</v>
      </c>
      <c r="K10" s="34"/>
    </row>
    <row r="11" spans="1:11" ht="12.75">
      <c r="A11" s="16" t="s">
        <v>16</v>
      </c>
      <c r="B11" s="19">
        <v>109341</v>
      </c>
      <c r="C11" s="19">
        <v>109341</v>
      </c>
      <c r="D11" s="17">
        <v>110848</v>
      </c>
      <c r="E11" s="17">
        <v>145477</v>
      </c>
      <c r="F11" s="18" t="s">
        <v>17</v>
      </c>
      <c r="G11" s="19">
        <v>24685</v>
      </c>
      <c r="H11" s="19">
        <v>24785</v>
      </c>
      <c r="I11" s="17">
        <v>19635</v>
      </c>
      <c r="J11" s="17">
        <v>21291</v>
      </c>
      <c r="K11" s="34"/>
    </row>
    <row r="12" spans="1:11" ht="12.75">
      <c r="A12" s="16" t="s">
        <v>18</v>
      </c>
      <c r="B12" s="19">
        <v>0</v>
      </c>
      <c r="C12" s="19">
        <v>1868</v>
      </c>
      <c r="D12" s="19">
        <v>0</v>
      </c>
      <c r="E12" s="17">
        <v>1405</v>
      </c>
      <c r="F12" s="18" t="s">
        <v>19</v>
      </c>
      <c r="G12" s="19">
        <v>34143</v>
      </c>
      <c r="H12" s="19">
        <v>40156</v>
      </c>
      <c r="I12" s="19">
        <v>53381</v>
      </c>
      <c r="J12" s="19">
        <v>58806</v>
      </c>
      <c r="K12" s="34"/>
    </row>
    <row r="13" spans="1:11" ht="12.75">
      <c r="A13" s="16" t="s">
        <v>20</v>
      </c>
      <c r="B13" s="19">
        <v>541008</v>
      </c>
      <c r="C13" s="19">
        <v>546147</v>
      </c>
      <c r="D13" s="17">
        <v>516593</v>
      </c>
      <c r="E13" s="17">
        <v>562706</v>
      </c>
      <c r="F13" s="18" t="s">
        <v>21</v>
      </c>
      <c r="G13" s="19">
        <v>567</v>
      </c>
      <c r="H13" s="19">
        <v>182</v>
      </c>
      <c r="I13" s="19">
        <v>1029</v>
      </c>
      <c r="J13" s="19">
        <v>10937</v>
      </c>
      <c r="K13" s="34"/>
    </row>
    <row r="14" spans="1:11" ht="12.75">
      <c r="A14" s="16" t="s">
        <v>22</v>
      </c>
      <c r="B14" s="19">
        <v>0</v>
      </c>
      <c r="C14" s="19">
        <v>0</v>
      </c>
      <c r="D14" s="17">
        <v>1000</v>
      </c>
      <c r="E14" s="17">
        <v>6763</v>
      </c>
      <c r="F14" s="18" t="s">
        <v>23</v>
      </c>
      <c r="G14" s="19">
        <v>8350</v>
      </c>
      <c r="H14" s="19">
        <v>8350</v>
      </c>
      <c r="I14" s="19">
        <v>11000</v>
      </c>
      <c r="J14" s="17">
        <v>8000</v>
      </c>
      <c r="K14" s="34"/>
    </row>
    <row r="15" spans="1:11" ht="12.75">
      <c r="A15" s="16" t="s">
        <v>33</v>
      </c>
      <c r="B15" s="19">
        <v>650</v>
      </c>
      <c r="C15" s="19">
        <v>650</v>
      </c>
      <c r="D15" s="17">
        <v>944</v>
      </c>
      <c r="E15" s="17">
        <v>0</v>
      </c>
      <c r="F15" s="18" t="s">
        <v>32</v>
      </c>
      <c r="G15" s="19">
        <v>0</v>
      </c>
      <c r="H15" s="19">
        <v>0</v>
      </c>
      <c r="I15" s="19">
        <v>0</v>
      </c>
      <c r="J15" s="19">
        <v>0</v>
      </c>
      <c r="K15" s="35"/>
    </row>
    <row r="16" spans="1:11" ht="12.75">
      <c r="A16" s="16" t="s">
        <v>35</v>
      </c>
      <c r="B16" s="19">
        <v>4231</v>
      </c>
      <c r="C16" s="19">
        <v>23109</v>
      </c>
      <c r="D16" s="19">
        <v>10000</v>
      </c>
      <c r="E16" s="19">
        <v>52958</v>
      </c>
      <c r="F16" s="18" t="s">
        <v>36</v>
      </c>
      <c r="G16" s="19">
        <v>44384</v>
      </c>
      <c r="H16" s="19">
        <v>144392</v>
      </c>
      <c r="I16" s="19">
        <v>10000</v>
      </c>
      <c r="J16" s="17">
        <v>39751</v>
      </c>
      <c r="K16" s="4"/>
    </row>
    <row r="17" spans="1:11" ht="12.75">
      <c r="A17" s="16" t="s">
        <v>37</v>
      </c>
      <c r="B17" s="19">
        <v>598037</v>
      </c>
      <c r="C17" s="17">
        <v>544438</v>
      </c>
      <c r="D17" s="17">
        <v>394789</v>
      </c>
      <c r="E17" s="17">
        <v>401808</v>
      </c>
      <c r="F17" s="18" t="s">
        <v>40</v>
      </c>
      <c r="G17" s="19"/>
      <c r="H17" s="19"/>
      <c r="I17" s="19"/>
      <c r="J17" s="19"/>
      <c r="K17" s="4"/>
    </row>
    <row r="18" spans="1:11" ht="12.75">
      <c r="A18" s="16"/>
      <c r="B18" s="19"/>
      <c r="C18" s="19"/>
      <c r="D18" s="19"/>
      <c r="E18" s="19"/>
      <c r="F18" s="18"/>
      <c r="G18" s="19"/>
      <c r="H18" s="19"/>
      <c r="I18" s="19"/>
      <c r="J18" s="19"/>
      <c r="K18" s="4"/>
    </row>
    <row r="19" spans="1:10" ht="12.75">
      <c r="A19" s="19"/>
      <c r="B19" s="19"/>
      <c r="C19" s="19"/>
      <c r="D19" s="19"/>
      <c r="E19" s="19"/>
      <c r="F19" s="18"/>
      <c r="G19" s="19"/>
      <c r="H19" s="19"/>
      <c r="I19" s="19"/>
      <c r="J19" s="19"/>
    </row>
    <row r="20" spans="1:10" ht="13.5" thickBot="1">
      <c r="A20" s="36"/>
      <c r="B20" s="37"/>
      <c r="C20" s="37"/>
      <c r="D20" s="37"/>
      <c r="E20" s="37"/>
      <c r="F20" s="38"/>
      <c r="G20" s="37"/>
      <c r="H20" s="37"/>
      <c r="I20" s="37"/>
      <c r="J20" s="37"/>
    </row>
    <row r="21" spans="1:10" ht="13.5" thickBot="1">
      <c r="A21" s="25" t="s">
        <v>43</v>
      </c>
      <c r="B21" s="25">
        <f>SUM(B7:B20)</f>
        <v>1951734</v>
      </c>
      <c r="C21" s="25">
        <f>SUM(C7:C20)</f>
        <v>1814478</v>
      </c>
      <c r="D21" s="25">
        <f>SUM(D7:D20)</f>
        <v>1577959</v>
      </c>
      <c r="E21" s="25">
        <f>SUM(E7:E20)</f>
        <v>1695350</v>
      </c>
      <c r="F21" s="25" t="s">
        <v>44</v>
      </c>
      <c r="G21" s="25">
        <f>SUM(G7:G20)</f>
        <v>1936991</v>
      </c>
      <c r="H21" s="25">
        <f>SUM(H7:H20)</f>
        <v>1887619</v>
      </c>
      <c r="I21" s="25">
        <f>SUM(I7:I20)</f>
        <v>1632416</v>
      </c>
      <c r="J21" s="25">
        <f>SUM(J7:J20)</f>
        <v>1751121</v>
      </c>
    </row>
    <row r="22" spans="1:5" ht="13.5" thickBot="1">
      <c r="A22" s="25" t="s">
        <v>45</v>
      </c>
      <c r="B22" s="25">
        <f>G21-B21</f>
        <v>-14743</v>
      </c>
      <c r="C22" s="25">
        <f>H21-C21</f>
        <v>73141</v>
      </c>
      <c r="D22" s="25">
        <f>I21-D21</f>
        <v>54457</v>
      </c>
      <c r="E22" s="25">
        <f>J21-E21</f>
        <v>55771</v>
      </c>
    </row>
    <row r="23" spans="1:5" ht="13.5" thickBot="1">
      <c r="A23" s="32" t="s">
        <v>50</v>
      </c>
      <c r="B23" s="33">
        <f>0+mérl_!B28</f>
        <v>54280</v>
      </c>
      <c r="C23" s="33">
        <v>54280</v>
      </c>
      <c r="D23" s="33">
        <v>59624</v>
      </c>
      <c r="E23" s="33">
        <v>59624</v>
      </c>
    </row>
  </sheetData>
  <sheetProtection/>
  <mergeCells count="3">
    <mergeCell ref="G1:I1"/>
    <mergeCell ref="B3:I3"/>
    <mergeCell ref="A2:H2"/>
  </mergeCells>
  <printOptions/>
  <pageMargins left="1.24" right="0.7479166666666667" top="1.4" bottom="0.9840277777777778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D1">
      <selection activeCell="J16" sqref="J16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9" width="9.25390625" style="0" customWidth="1"/>
    <col min="10" max="11" width="10.00390625" style="0" customWidth="1"/>
  </cols>
  <sheetData>
    <row r="1" spans="7:10" ht="12.75">
      <c r="G1" s="870" t="s">
        <v>51</v>
      </c>
      <c r="H1" s="870"/>
      <c r="I1" s="870"/>
      <c r="J1" s="2"/>
    </row>
    <row r="2" spans="1:10" ht="12.75">
      <c r="A2" s="873" t="s">
        <v>274</v>
      </c>
      <c r="B2" s="873"/>
      <c r="C2" s="873"/>
      <c r="D2" s="873"/>
      <c r="E2" s="873"/>
      <c r="F2" s="873"/>
      <c r="G2" s="873"/>
      <c r="H2" s="873"/>
      <c r="I2" s="873"/>
      <c r="J2" s="873"/>
    </row>
    <row r="5" spans="9:11" ht="16.5" customHeight="1" thickBot="1">
      <c r="I5" s="4" t="s">
        <v>103</v>
      </c>
      <c r="J5" s="40"/>
      <c r="K5" s="40"/>
    </row>
    <row r="6" spans="1:11" ht="24.75" thickBot="1">
      <c r="A6" s="41" t="s">
        <v>5</v>
      </c>
      <c r="B6" s="6" t="s">
        <v>270</v>
      </c>
      <c r="C6" s="6" t="s">
        <v>6</v>
      </c>
      <c r="D6" s="6" t="s">
        <v>272</v>
      </c>
      <c r="E6" s="6" t="s">
        <v>0</v>
      </c>
      <c r="F6" s="7" t="s">
        <v>7</v>
      </c>
      <c r="G6" s="6" t="s">
        <v>275</v>
      </c>
      <c r="H6" s="6" t="s">
        <v>6</v>
      </c>
      <c r="I6" s="6" t="s">
        <v>272</v>
      </c>
      <c r="J6" s="6" t="s">
        <v>0</v>
      </c>
      <c r="K6" s="34"/>
    </row>
    <row r="7" spans="1:11" ht="12.75">
      <c r="A7" s="17" t="s">
        <v>52</v>
      </c>
      <c r="B7" s="13">
        <v>21000</v>
      </c>
      <c r="C7" s="13">
        <v>21000</v>
      </c>
      <c r="D7" s="13">
        <v>21000</v>
      </c>
      <c r="E7" s="13">
        <v>21590</v>
      </c>
      <c r="F7" s="18" t="s">
        <v>23</v>
      </c>
      <c r="G7" s="13">
        <v>25000</v>
      </c>
      <c r="H7" s="13">
        <v>25000</v>
      </c>
      <c r="I7" s="13">
        <v>45860</v>
      </c>
      <c r="J7" s="13">
        <v>45860</v>
      </c>
      <c r="K7" s="34"/>
    </row>
    <row r="8" spans="1:11" ht="12.75">
      <c r="A8" s="17" t="s">
        <v>53</v>
      </c>
      <c r="B8" s="19">
        <v>8252</v>
      </c>
      <c r="C8" s="19">
        <v>8252</v>
      </c>
      <c r="D8" s="19">
        <v>0</v>
      </c>
      <c r="E8" s="19">
        <v>0</v>
      </c>
      <c r="F8" s="18" t="s">
        <v>25</v>
      </c>
      <c r="G8" s="19">
        <v>54972</v>
      </c>
      <c r="H8" s="19">
        <v>54972</v>
      </c>
      <c r="I8" s="19">
        <v>84710</v>
      </c>
      <c r="J8" s="17">
        <v>88539</v>
      </c>
      <c r="K8" s="34"/>
    </row>
    <row r="9" spans="1:11" ht="12.75">
      <c r="A9" s="17" t="s">
        <v>24</v>
      </c>
      <c r="B9" s="19">
        <v>209608</v>
      </c>
      <c r="C9" s="17">
        <v>221608</v>
      </c>
      <c r="D9" s="17">
        <v>118049</v>
      </c>
      <c r="E9" s="17">
        <v>121269</v>
      </c>
      <c r="F9" s="18" t="s">
        <v>26</v>
      </c>
      <c r="G9" s="19">
        <v>899673</v>
      </c>
      <c r="H9" s="19">
        <v>914622</v>
      </c>
      <c r="I9" s="19">
        <v>1108142</v>
      </c>
      <c r="J9" s="17">
        <v>1147713</v>
      </c>
      <c r="K9" s="34"/>
    </row>
    <row r="10" spans="1:11" ht="12.75">
      <c r="A10" s="355" t="s">
        <v>429</v>
      </c>
      <c r="B10" s="19">
        <v>0</v>
      </c>
      <c r="C10" s="19">
        <v>0</v>
      </c>
      <c r="D10" s="19">
        <v>400</v>
      </c>
      <c r="E10" s="19">
        <v>8250</v>
      </c>
      <c r="F10" s="18" t="s">
        <v>28</v>
      </c>
      <c r="G10" s="19">
        <v>38560</v>
      </c>
      <c r="H10" s="19">
        <v>54060</v>
      </c>
      <c r="I10" s="19">
        <v>4000</v>
      </c>
      <c r="J10" s="17">
        <v>32191</v>
      </c>
      <c r="K10" s="34"/>
    </row>
    <row r="11" spans="1:11" ht="12.75">
      <c r="A11" s="17" t="s">
        <v>27</v>
      </c>
      <c r="B11" s="19">
        <v>706585</v>
      </c>
      <c r="C11" s="19">
        <v>706585</v>
      </c>
      <c r="D11" s="19">
        <v>837959</v>
      </c>
      <c r="E11" s="17">
        <v>845770</v>
      </c>
      <c r="F11" s="18" t="s">
        <v>30</v>
      </c>
      <c r="G11" s="19">
        <v>0</v>
      </c>
      <c r="H11" s="19">
        <v>0</v>
      </c>
      <c r="I11" s="19">
        <v>0</v>
      </c>
      <c r="J11" s="19">
        <v>574</v>
      </c>
      <c r="K11" s="34"/>
    </row>
    <row r="12" spans="1:11" ht="12.75">
      <c r="A12" s="17" t="s">
        <v>29</v>
      </c>
      <c r="B12" s="19">
        <v>11400</v>
      </c>
      <c r="C12" s="19">
        <v>11400</v>
      </c>
      <c r="D12" s="19">
        <v>7800</v>
      </c>
      <c r="E12" s="17">
        <v>7800</v>
      </c>
      <c r="F12" s="18" t="s">
        <v>54</v>
      </c>
      <c r="G12" s="19">
        <v>0</v>
      </c>
      <c r="H12" s="19">
        <v>0</v>
      </c>
      <c r="I12" s="19">
        <v>0</v>
      </c>
      <c r="J12" s="19">
        <v>0</v>
      </c>
      <c r="K12" s="34"/>
    </row>
    <row r="13" spans="1:11" ht="12.75">
      <c r="A13" s="17" t="s">
        <v>31</v>
      </c>
      <c r="B13" s="19">
        <v>0</v>
      </c>
      <c r="C13" s="19">
        <v>0</v>
      </c>
      <c r="D13" s="19">
        <v>0</v>
      </c>
      <c r="E13" s="19">
        <v>0</v>
      </c>
      <c r="F13" s="38" t="s">
        <v>34</v>
      </c>
      <c r="G13" s="19">
        <v>0</v>
      </c>
      <c r="H13" s="19">
        <v>0</v>
      </c>
      <c r="I13" s="19">
        <v>0</v>
      </c>
      <c r="J13" s="19">
        <v>0</v>
      </c>
      <c r="K13" s="34"/>
    </row>
    <row r="14" spans="1:11" ht="12.75">
      <c r="A14" s="17" t="s">
        <v>33</v>
      </c>
      <c r="B14" s="19">
        <v>0</v>
      </c>
      <c r="C14" s="19">
        <v>0</v>
      </c>
      <c r="D14" s="19">
        <v>0</v>
      </c>
      <c r="E14" s="19">
        <v>944</v>
      </c>
      <c r="F14" s="38" t="s">
        <v>41</v>
      </c>
      <c r="G14" s="19">
        <v>7663</v>
      </c>
      <c r="H14" s="19">
        <v>7663</v>
      </c>
      <c r="I14" s="19">
        <v>7663</v>
      </c>
      <c r="J14" s="19">
        <v>7663</v>
      </c>
      <c r="K14" s="34"/>
    </row>
    <row r="15" spans="1:11" ht="12.75">
      <c r="A15" s="17" t="s">
        <v>35</v>
      </c>
      <c r="B15" s="19">
        <v>380000</v>
      </c>
      <c r="C15" s="19">
        <v>486333</v>
      </c>
      <c r="D15" s="19">
        <v>460000</v>
      </c>
      <c r="E15" s="19">
        <v>461753</v>
      </c>
      <c r="F15" s="19" t="s">
        <v>42</v>
      </c>
      <c r="G15" s="19">
        <v>0</v>
      </c>
      <c r="H15" s="19">
        <v>0</v>
      </c>
      <c r="I15" s="19"/>
      <c r="J15" s="19"/>
      <c r="K15" s="34"/>
    </row>
    <row r="16" spans="1:11" ht="12.75">
      <c r="A16" s="17" t="s">
        <v>37</v>
      </c>
      <c r="B16" s="19">
        <v>0</v>
      </c>
      <c r="C16" s="19">
        <v>0</v>
      </c>
      <c r="D16" s="19">
        <v>0</v>
      </c>
      <c r="E16" s="19">
        <v>40716</v>
      </c>
      <c r="F16" s="19" t="s">
        <v>55</v>
      </c>
      <c r="G16" s="19">
        <v>380000</v>
      </c>
      <c r="H16" s="19">
        <v>380000</v>
      </c>
      <c r="I16" s="19">
        <v>200000</v>
      </c>
      <c r="J16" s="19">
        <v>189405</v>
      </c>
      <c r="K16" s="34"/>
    </row>
    <row r="17" spans="1:11" ht="13.5" thickBot="1">
      <c r="A17" s="22" t="s">
        <v>39</v>
      </c>
      <c r="B17" s="37">
        <v>0</v>
      </c>
      <c r="C17" s="37">
        <v>0</v>
      </c>
      <c r="D17" s="37">
        <v>0</v>
      </c>
      <c r="E17" s="37">
        <v>0</v>
      </c>
      <c r="G17" s="37"/>
      <c r="H17" s="37"/>
      <c r="I17" s="37"/>
      <c r="J17" s="37"/>
      <c r="K17" s="34"/>
    </row>
    <row r="18" spans="1:11" ht="13.5" thickBot="1">
      <c r="A18" s="25" t="s">
        <v>43</v>
      </c>
      <c r="B18" s="25">
        <f>SUM(B7:B17)</f>
        <v>1336845</v>
      </c>
      <c r="C18" s="25">
        <f>SUM(C7:C17)</f>
        <v>1455178</v>
      </c>
      <c r="D18" s="25">
        <f>SUM(D7:D17)</f>
        <v>1445208</v>
      </c>
      <c r="E18" s="25">
        <f>SUM(E7:E17)</f>
        <v>1508092</v>
      </c>
      <c r="F18" s="25" t="s">
        <v>44</v>
      </c>
      <c r="G18" s="25">
        <f>SUM(G7:G17)</f>
        <v>1405868</v>
      </c>
      <c r="H18" s="25">
        <f>SUM(H7:H17)</f>
        <v>1436317</v>
      </c>
      <c r="I18" s="25">
        <f>SUM(I7:I17)</f>
        <v>1450375</v>
      </c>
      <c r="J18" s="25">
        <f>SUM(J7:J17)</f>
        <v>1511945</v>
      </c>
      <c r="K18" s="34"/>
    </row>
    <row r="19" spans="1:11" ht="13.5" thickBot="1">
      <c r="A19" s="25" t="s">
        <v>45</v>
      </c>
      <c r="B19" s="25">
        <f>G18-B18</f>
        <v>69023</v>
      </c>
      <c r="C19" s="25">
        <f>H18-C18</f>
        <v>-18861</v>
      </c>
      <c r="D19" s="25">
        <f>I18-D18</f>
        <v>5167</v>
      </c>
      <c r="E19" s="25">
        <f>J18-E18</f>
        <v>3853</v>
      </c>
      <c r="J19" s="34"/>
      <c r="K19" s="34"/>
    </row>
    <row r="20" spans="1:11" ht="13.5" thickBot="1">
      <c r="A20" s="42" t="s">
        <v>46</v>
      </c>
      <c r="B20" s="31"/>
      <c r="C20" s="31"/>
      <c r="D20" s="31"/>
      <c r="E20" s="31"/>
      <c r="J20" s="34"/>
      <c r="K20" s="34"/>
    </row>
    <row r="21" spans="10:11" ht="12.75">
      <c r="J21" s="34"/>
      <c r="K21" s="34"/>
    </row>
    <row r="22" spans="10:11" ht="12.75">
      <c r="J22" s="34"/>
      <c r="K22" s="34"/>
    </row>
    <row r="23" spans="1:11" ht="12.75">
      <c r="A23" s="43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2.75">
      <c r="A24" s="28"/>
      <c r="B24" s="28"/>
      <c r="C24" s="28"/>
      <c r="D24" s="28"/>
      <c r="E24" s="28"/>
      <c r="F24" s="28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sheetProtection/>
  <mergeCells count="2">
    <mergeCell ref="G1:I1"/>
    <mergeCell ref="A2:J2"/>
  </mergeCells>
  <printOptions/>
  <pageMargins left="1.05" right="0.7479166666666667" top="1.83" bottom="0.9840277777777778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B53"/>
  <sheetViews>
    <sheetView zoomScalePageLayoutView="0" workbookViewId="0" topLeftCell="AO1">
      <selection activeCell="R41" sqref="R41"/>
    </sheetView>
  </sheetViews>
  <sheetFormatPr defaultColWidth="9.00390625" defaultRowHeight="12.75"/>
  <cols>
    <col min="1" max="1" width="4.625" style="0" customWidth="1"/>
    <col min="2" max="2" width="14.375" style="0" customWidth="1"/>
    <col min="3" max="3" width="6.875" style="0" customWidth="1"/>
    <col min="4" max="4" width="6.125" style="0" customWidth="1"/>
    <col min="5" max="5" width="6.875" style="0" customWidth="1"/>
    <col min="6" max="6" width="7.00390625" style="0" customWidth="1"/>
    <col min="7" max="7" width="6.875" style="0" customWidth="1"/>
    <col min="8" max="8" width="6.125" style="0" customWidth="1"/>
    <col min="9" max="9" width="6.875" style="0" customWidth="1"/>
    <col min="10" max="10" width="7.00390625" style="0" customWidth="1"/>
    <col min="11" max="11" width="6.875" style="0" customWidth="1"/>
    <col min="12" max="12" width="6.125" style="0" customWidth="1"/>
    <col min="13" max="13" width="6.875" style="0" customWidth="1"/>
    <col min="14" max="14" width="7.00390625" style="0" customWidth="1"/>
    <col min="15" max="15" width="6.875" style="0" customWidth="1"/>
    <col min="16" max="16" width="6.125" style="0" customWidth="1"/>
    <col min="17" max="17" width="6.875" style="0" customWidth="1"/>
    <col min="18" max="18" width="7.00390625" style="0" customWidth="1"/>
    <col min="19" max="19" width="6.875" style="0" customWidth="1"/>
    <col min="20" max="20" width="6.125" style="0" customWidth="1"/>
    <col min="21" max="21" width="6.875" style="0" customWidth="1"/>
    <col min="22" max="22" width="7.00390625" style="0" customWidth="1"/>
    <col min="23" max="23" width="6.875" style="0" customWidth="1"/>
    <col min="24" max="24" width="6.125" style="0" customWidth="1"/>
    <col min="25" max="25" width="6.875" style="0" customWidth="1"/>
    <col min="26" max="26" width="7.00390625" style="0" customWidth="1"/>
    <col min="27" max="27" width="6.875" style="0" customWidth="1"/>
    <col min="28" max="28" width="6.125" style="0" customWidth="1"/>
    <col min="29" max="29" width="6.875" style="0" customWidth="1"/>
    <col min="30" max="30" width="7.00390625" style="0" customWidth="1"/>
    <col min="31" max="31" width="6.875" style="0" customWidth="1"/>
    <col min="32" max="32" width="6.125" style="0" customWidth="1"/>
    <col min="33" max="33" width="6.875" style="0" customWidth="1"/>
    <col min="34" max="34" width="7.00390625" style="0" customWidth="1"/>
    <col min="35" max="35" width="6.875" style="0" customWidth="1"/>
    <col min="36" max="36" width="6.25390625" style="0" customWidth="1"/>
    <col min="37" max="37" width="7.875" style="0" customWidth="1"/>
    <col min="38" max="38" width="7.00390625" style="0" customWidth="1"/>
    <col min="39" max="39" width="6.875" style="0" customWidth="1"/>
    <col min="40" max="41" width="7.625" style="0" bestFit="1" customWidth="1"/>
    <col min="42" max="42" width="7.00390625" style="0" customWidth="1"/>
    <col min="43" max="43" width="6.875" style="0" customWidth="1"/>
    <col min="44" max="44" width="6.125" style="0" customWidth="1"/>
    <col min="45" max="45" width="6.875" style="0" customWidth="1"/>
    <col min="46" max="46" width="7.00390625" style="0" customWidth="1"/>
    <col min="47" max="50" width="7.625" style="0" bestFit="1" customWidth="1"/>
    <col min="51" max="51" width="6.875" style="0" customWidth="1"/>
    <col min="52" max="52" width="8.25390625" style="0" customWidth="1"/>
    <col min="53" max="53" width="6.875" style="0" customWidth="1"/>
    <col min="54" max="54" width="7.00390625" style="0" customWidth="1"/>
  </cols>
  <sheetData>
    <row r="4" spans="2:40" ht="12.7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870" t="s">
        <v>102</v>
      </c>
      <c r="AD4" s="870"/>
      <c r="AE4" s="870"/>
      <c r="AF4" s="870"/>
      <c r="AG4" s="870"/>
      <c r="AH4" s="870"/>
      <c r="AI4" s="870"/>
      <c r="AJ4" s="870"/>
      <c r="AK4" s="870"/>
      <c r="AL4" s="1"/>
      <c r="AM4" s="27"/>
      <c r="AN4" s="27"/>
    </row>
    <row r="5" spans="2:40" ht="12.7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27"/>
      <c r="AN5" s="27"/>
    </row>
    <row r="6" spans="2:40" ht="12.75">
      <c r="B6" s="872" t="s">
        <v>282</v>
      </c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872"/>
      <c r="Z6" s="872"/>
      <c r="AA6" s="872"/>
      <c r="AB6" s="872"/>
      <c r="AC6" s="872"/>
      <c r="AD6" s="44"/>
      <c r="AE6" s="48"/>
      <c r="AF6" s="48"/>
      <c r="AG6" s="48"/>
      <c r="AH6" s="48"/>
      <c r="AI6" s="48"/>
      <c r="AJ6" s="48"/>
      <c r="AK6" s="27"/>
      <c r="AL6" s="27"/>
      <c r="AM6" s="27"/>
      <c r="AN6" s="27"/>
    </row>
    <row r="7" spans="2:40" ht="12.7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8"/>
      <c r="AF7" s="48"/>
      <c r="AG7" s="48"/>
      <c r="AH7" s="48"/>
      <c r="AI7" s="48"/>
      <c r="AJ7" s="48"/>
      <c r="AK7" s="27"/>
      <c r="AL7" s="27"/>
      <c r="AM7" s="27"/>
      <c r="AN7" s="27"/>
    </row>
    <row r="8" spans="2:40" ht="12.75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27"/>
      <c r="AL8" s="27"/>
      <c r="AM8" s="27"/>
      <c r="AN8" s="27"/>
    </row>
    <row r="9" spans="2:40" ht="12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2:52" ht="13.5" thickBot="1">
      <c r="B10" s="27"/>
      <c r="C10" s="893" t="s">
        <v>283</v>
      </c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/>
      <c r="O10" s="893"/>
      <c r="P10" s="893"/>
      <c r="Q10" s="893"/>
      <c r="R10" s="893"/>
      <c r="S10" s="893"/>
      <c r="T10" s="893"/>
      <c r="U10" s="893"/>
      <c r="V10" s="893"/>
      <c r="W10" s="893"/>
      <c r="X10" s="893"/>
      <c r="Y10" s="893"/>
      <c r="Z10" s="893"/>
      <c r="AA10" s="893"/>
      <c r="AB10" s="893"/>
      <c r="AC10" s="893"/>
      <c r="AD10" s="107"/>
      <c r="AE10" s="107"/>
      <c r="AF10" s="107"/>
      <c r="AG10" s="107"/>
      <c r="AH10" s="107"/>
      <c r="AI10" s="107"/>
      <c r="AJ10" s="107"/>
      <c r="AK10" s="27"/>
      <c r="AL10" s="27"/>
      <c r="AM10" s="27"/>
      <c r="AN10" s="27"/>
      <c r="AZ10" t="s">
        <v>103</v>
      </c>
    </row>
    <row r="11" spans="1:54" ht="27.75" customHeight="1" thickBot="1">
      <c r="A11" s="53"/>
      <c r="B11" s="555"/>
      <c r="C11" s="894" t="s">
        <v>104</v>
      </c>
      <c r="D11" s="895"/>
      <c r="E11" s="895"/>
      <c r="F11" s="896"/>
      <c r="G11" s="894" t="s">
        <v>105</v>
      </c>
      <c r="H11" s="895"/>
      <c r="I11" s="895"/>
      <c r="J11" s="896"/>
      <c r="K11" s="894" t="s">
        <v>106</v>
      </c>
      <c r="L11" s="895"/>
      <c r="M11" s="895"/>
      <c r="N11" s="896"/>
      <c r="O11" s="894" t="s">
        <v>107</v>
      </c>
      <c r="P11" s="895"/>
      <c r="Q11" s="895"/>
      <c r="R11" s="896"/>
      <c r="S11" s="894" t="s">
        <v>108</v>
      </c>
      <c r="T11" s="895"/>
      <c r="U11" s="895"/>
      <c r="V11" s="896"/>
      <c r="W11" s="894" t="s">
        <v>109</v>
      </c>
      <c r="X11" s="895"/>
      <c r="Y11" s="895"/>
      <c r="Z11" s="896"/>
      <c r="AA11" s="894" t="s">
        <v>110</v>
      </c>
      <c r="AB11" s="895"/>
      <c r="AC11" s="895"/>
      <c r="AD11" s="896"/>
      <c r="AE11" s="880" t="s">
        <v>111</v>
      </c>
      <c r="AF11" s="888"/>
      <c r="AG11" s="888"/>
      <c r="AH11" s="889"/>
      <c r="AI11" s="890" t="s">
        <v>112</v>
      </c>
      <c r="AJ11" s="891"/>
      <c r="AK11" s="891"/>
      <c r="AL11" s="892"/>
      <c r="AM11" s="880" t="s">
        <v>113</v>
      </c>
      <c r="AN11" s="881"/>
      <c r="AO11" s="881"/>
      <c r="AP11" s="878"/>
      <c r="AQ11" s="880" t="s">
        <v>267</v>
      </c>
      <c r="AR11" s="881"/>
      <c r="AS11" s="881"/>
      <c r="AT11" s="879"/>
      <c r="AU11" s="877" t="s">
        <v>114</v>
      </c>
      <c r="AV11" s="878"/>
      <c r="AW11" s="878"/>
      <c r="AX11" s="879"/>
      <c r="AY11" s="880" t="s">
        <v>115</v>
      </c>
      <c r="AZ11" s="881"/>
      <c r="BA11" s="881"/>
      <c r="BB11" s="879"/>
    </row>
    <row r="12" spans="1:54" ht="24.75" customHeight="1" thickBot="1">
      <c r="A12" s="108"/>
      <c r="B12" s="555"/>
      <c r="C12" s="569" t="s">
        <v>73</v>
      </c>
      <c r="D12" s="52" t="s">
        <v>280</v>
      </c>
      <c r="E12" s="52" t="s">
        <v>278</v>
      </c>
      <c r="F12" s="570" t="s">
        <v>281</v>
      </c>
      <c r="G12" s="569" t="s">
        <v>73</v>
      </c>
      <c r="H12" s="52" t="s">
        <v>280</v>
      </c>
      <c r="I12" s="52" t="s">
        <v>278</v>
      </c>
      <c r="J12" s="570" t="s">
        <v>281</v>
      </c>
      <c r="K12" s="569" t="s">
        <v>73</v>
      </c>
      <c r="L12" s="52" t="s">
        <v>280</v>
      </c>
      <c r="M12" s="52" t="s">
        <v>278</v>
      </c>
      <c r="N12" s="570" t="s">
        <v>281</v>
      </c>
      <c r="O12" s="569" t="s">
        <v>73</v>
      </c>
      <c r="P12" s="52" t="s">
        <v>280</v>
      </c>
      <c r="Q12" s="52" t="s">
        <v>278</v>
      </c>
      <c r="R12" s="570" t="s">
        <v>281</v>
      </c>
      <c r="S12" s="569" t="s">
        <v>73</v>
      </c>
      <c r="T12" s="52" t="s">
        <v>280</v>
      </c>
      <c r="U12" s="52" t="s">
        <v>278</v>
      </c>
      <c r="V12" s="570" t="s">
        <v>281</v>
      </c>
      <c r="W12" s="569" t="s">
        <v>73</v>
      </c>
      <c r="X12" s="52" t="s">
        <v>280</v>
      </c>
      <c r="Y12" s="52" t="s">
        <v>278</v>
      </c>
      <c r="Z12" s="570" t="s">
        <v>281</v>
      </c>
      <c r="AA12" s="569" t="s">
        <v>73</v>
      </c>
      <c r="AB12" s="52" t="s">
        <v>280</v>
      </c>
      <c r="AC12" s="52" t="s">
        <v>278</v>
      </c>
      <c r="AD12" s="570" t="s">
        <v>281</v>
      </c>
      <c r="AE12" s="694" t="s">
        <v>73</v>
      </c>
      <c r="AF12" s="695" t="s">
        <v>280</v>
      </c>
      <c r="AG12" s="695" t="s">
        <v>278</v>
      </c>
      <c r="AH12" s="696" t="s">
        <v>281</v>
      </c>
      <c r="AI12" s="694" t="s">
        <v>73</v>
      </c>
      <c r="AJ12" s="695" t="s">
        <v>280</v>
      </c>
      <c r="AK12" s="695" t="s">
        <v>278</v>
      </c>
      <c r="AL12" s="696" t="s">
        <v>281</v>
      </c>
      <c r="AM12" s="694" t="s">
        <v>73</v>
      </c>
      <c r="AN12" s="695" t="s">
        <v>280</v>
      </c>
      <c r="AO12" s="695" t="s">
        <v>278</v>
      </c>
      <c r="AP12" s="696" t="s">
        <v>281</v>
      </c>
      <c r="AQ12" s="694" t="s">
        <v>73</v>
      </c>
      <c r="AR12" s="695" t="s">
        <v>280</v>
      </c>
      <c r="AS12" s="695" t="s">
        <v>278</v>
      </c>
      <c r="AT12" s="696" t="s">
        <v>281</v>
      </c>
      <c r="AU12" s="694" t="s">
        <v>73</v>
      </c>
      <c r="AV12" s="695" t="s">
        <v>280</v>
      </c>
      <c r="AW12" s="695" t="s">
        <v>278</v>
      </c>
      <c r="AX12" s="696" t="s">
        <v>281</v>
      </c>
      <c r="AY12" s="694" t="s">
        <v>73</v>
      </c>
      <c r="AZ12" s="695" t="s">
        <v>280</v>
      </c>
      <c r="BA12" s="695" t="s">
        <v>278</v>
      </c>
      <c r="BB12" s="696" t="s">
        <v>281</v>
      </c>
    </row>
    <row r="13" spans="1:54" ht="15" customHeight="1">
      <c r="A13" s="53"/>
      <c r="B13" s="555"/>
      <c r="C13" s="571"/>
      <c r="D13" s="109"/>
      <c r="E13" s="109"/>
      <c r="F13" s="572"/>
      <c r="G13" s="571"/>
      <c r="H13" s="109"/>
      <c r="I13" s="109"/>
      <c r="J13" s="572"/>
      <c r="K13" s="571"/>
      <c r="L13" s="109"/>
      <c r="M13" s="109"/>
      <c r="N13" s="572"/>
      <c r="O13" s="571"/>
      <c r="P13" s="109"/>
      <c r="Q13" s="109"/>
      <c r="R13" s="572"/>
      <c r="S13" s="571"/>
      <c r="T13" s="109"/>
      <c r="U13" s="109"/>
      <c r="V13" s="572"/>
      <c r="W13" s="571"/>
      <c r="X13" s="109"/>
      <c r="Y13" s="109"/>
      <c r="Z13" s="572"/>
      <c r="AA13" s="571"/>
      <c r="AB13" s="110"/>
      <c r="AC13" s="110"/>
      <c r="AD13" s="572"/>
      <c r="AE13" s="667"/>
      <c r="AF13" s="111"/>
      <c r="AG13" s="697"/>
      <c r="AH13" s="609"/>
      <c r="AI13" s="628"/>
      <c r="AJ13" s="112"/>
      <c r="AK13" s="112"/>
      <c r="AL13" s="609"/>
      <c r="AM13" s="628"/>
      <c r="AN13" s="112"/>
      <c r="AO13" s="112"/>
      <c r="AP13" s="113"/>
      <c r="AQ13" s="690"/>
      <c r="AR13" s="368"/>
      <c r="AS13" s="368"/>
      <c r="AT13" s="691"/>
      <c r="AU13" s="667"/>
      <c r="AV13" s="692"/>
      <c r="AW13" s="692"/>
      <c r="AX13" s="642"/>
      <c r="AY13" s="628"/>
      <c r="AZ13" s="693"/>
      <c r="BA13" s="369"/>
      <c r="BB13" s="642"/>
    </row>
    <row r="14" spans="1:54" ht="15" customHeight="1">
      <c r="A14" s="58" t="s">
        <v>75</v>
      </c>
      <c r="B14" s="556" t="s">
        <v>76</v>
      </c>
      <c r="C14" s="573">
        <v>57200</v>
      </c>
      <c r="D14" s="59">
        <v>57200</v>
      </c>
      <c r="E14" s="59">
        <v>118648</v>
      </c>
      <c r="F14" s="574">
        <v>140035</v>
      </c>
      <c r="G14" s="573"/>
      <c r="H14" s="59"/>
      <c r="I14" s="59"/>
      <c r="J14" s="574"/>
      <c r="K14" s="573">
        <v>477986</v>
      </c>
      <c r="L14" s="59">
        <v>477986</v>
      </c>
      <c r="M14" s="59">
        <v>472468</v>
      </c>
      <c r="N14" s="574">
        <v>486440</v>
      </c>
      <c r="O14" s="573"/>
      <c r="P14" s="59"/>
      <c r="Q14" s="59"/>
      <c r="R14" s="574"/>
      <c r="S14" s="573"/>
      <c r="T14" s="59"/>
      <c r="U14" s="59"/>
      <c r="V14" s="574"/>
      <c r="W14" s="573"/>
      <c r="X14" s="59"/>
      <c r="Y14" s="59"/>
      <c r="Z14" s="574">
        <v>2220</v>
      </c>
      <c r="AA14" s="573"/>
      <c r="AB14" s="82"/>
      <c r="AC14" s="82"/>
      <c r="AD14" s="576"/>
      <c r="AE14" s="610"/>
      <c r="AF14" s="63">
        <v>18878</v>
      </c>
      <c r="AG14" s="59"/>
      <c r="AH14" s="611">
        <v>48232</v>
      </c>
      <c r="AI14" s="573"/>
      <c r="AJ14" s="59"/>
      <c r="AK14" s="59"/>
      <c r="AL14" s="574"/>
      <c r="AM14" s="643">
        <f>C14+G14+K14+O14+S14+W14+AA14+AE14+AI14</f>
        <v>535186</v>
      </c>
      <c r="AN14" s="472">
        <f>D14+H14+L14+P14+T14+X14+AB14+AF14+AJ14</f>
        <v>554064</v>
      </c>
      <c r="AO14" s="472">
        <f>E14+I14+M14+Q14+U14+Y14+AC14+AG14+AK14</f>
        <v>591116</v>
      </c>
      <c r="AP14" s="81">
        <f>F14+J14+N14+R14+V14+Z14+AD14+AH14+AL14</f>
        <v>676927</v>
      </c>
      <c r="AQ14" s="604">
        <v>13088</v>
      </c>
      <c r="AR14" s="474">
        <v>13088</v>
      </c>
      <c r="AS14" s="474"/>
      <c r="AT14" s="603"/>
      <c r="AU14" s="668">
        <f>AM14+AQ14</f>
        <v>548274</v>
      </c>
      <c r="AV14" s="476">
        <f>AN14+AR14</f>
        <v>567152</v>
      </c>
      <c r="AW14" s="476">
        <f>AO14+AS14</f>
        <v>591116</v>
      </c>
      <c r="AX14" s="669">
        <f>AP14+AT14</f>
        <v>676927</v>
      </c>
      <c r="AY14" s="643"/>
      <c r="AZ14" s="477"/>
      <c r="BA14" s="478"/>
      <c r="BB14" s="669"/>
    </row>
    <row r="15" spans="1:54" ht="15" customHeight="1" thickBot="1">
      <c r="A15" s="64"/>
      <c r="B15" s="557"/>
      <c r="C15" s="575"/>
      <c r="D15" s="65"/>
      <c r="E15" s="65"/>
      <c r="F15" s="576"/>
      <c r="G15" s="575"/>
      <c r="H15" s="65"/>
      <c r="I15" s="65"/>
      <c r="J15" s="576"/>
      <c r="K15" s="575"/>
      <c r="L15" s="65"/>
      <c r="M15" s="65"/>
      <c r="N15" s="576"/>
      <c r="O15" s="575"/>
      <c r="P15" s="65"/>
      <c r="Q15" s="65"/>
      <c r="R15" s="576"/>
      <c r="S15" s="575"/>
      <c r="T15" s="65"/>
      <c r="U15" s="65"/>
      <c r="V15" s="576"/>
      <c r="W15" s="575"/>
      <c r="X15" s="65"/>
      <c r="Y15" s="65"/>
      <c r="Z15" s="576"/>
      <c r="AA15" s="575"/>
      <c r="AB15" s="89"/>
      <c r="AC15" s="89"/>
      <c r="AD15" s="576"/>
      <c r="AE15" s="612"/>
      <c r="AF15" s="70"/>
      <c r="AG15" s="65"/>
      <c r="AH15" s="613"/>
      <c r="AI15" s="575"/>
      <c r="AJ15" s="65"/>
      <c r="AK15" s="65"/>
      <c r="AL15" s="576"/>
      <c r="AM15" s="645"/>
      <c r="AN15" s="479"/>
      <c r="AO15" s="479"/>
      <c r="AP15" s="480"/>
      <c r="AQ15" s="650"/>
      <c r="AR15" s="482"/>
      <c r="AS15" s="482"/>
      <c r="AT15" s="651"/>
      <c r="AU15" s="670"/>
      <c r="AV15" s="483"/>
      <c r="AW15" s="483"/>
      <c r="AX15" s="646"/>
      <c r="AY15" s="681"/>
      <c r="AZ15" s="485"/>
      <c r="BA15" s="486"/>
      <c r="BB15" s="646"/>
    </row>
    <row r="16" spans="1:54" ht="20.25" customHeight="1" thickBot="1">
      <c r="A16" s="114"/>
      <c r="B16" s="558" t="s">
        <v>116</v>
      </c>
      <c r="C16" s="577">
        <f aca="true" t="shared" si="0" ref="C16:BB16">SUM(C14:C15)</f>
        <v>57200</v>
      </c>
      <c r="D16" s="72">
        <f t="shared" si="0"/>
        <v>57200</v>
      </c>
      <c r="E16" s="72">
        <f t="shared" si="0"/>
        <v>118648</v>
      </c>
      <c r="F16" s="578">
        <f t="shared" si="0"/>
        <v>140035</v>
      </c>
      <c r="G16" s="577">
        <f t="shared" si="0"/>
        <v>0</v>
      </c>
      <c r="H16" s="72">
        <f t="shared" si="0"/>
        <v>0</v>
      </c>
      <c r="I16" s="72">
        <f t="shared" si="0"/>
        <v>0</v>
      </c>
      <c r="J16" s="578">
        <f t="shared" si="0"/>
        <v>0</v>
      </c>
      <c r="K16" s="577">
        <f t="shared" si="0"/>
        <v>477986</v>
      </c>
      <c r="L16" s="72">
        <f t="shared" si="0"/>
        <v>477986</v>
      </c>
      <c r="M16" s="72">
        <f t="shared" si="0"/>
        <v>472468</v>
      </c>
      <c r="N16" s="578">
        <f t="shared" si="0"/>
        <v>486440</v>
      </c>
      <c r="O16" s="577">
        <f t="shared" si="0"/>
        <v>0</v>
      </c>
      <c r="P16" s="72">
        <f t="shared" si="0"/>
        <v>0</v>
      </c>
      <c r="Q16" s="72">
        <f t="shared" si="0"/>
        <v>0</v>
      </c>
      <c r="R16" s="578">
        <f t="shared" si="0"/>
        <v>0</v>
      </c>
      <c r="S16" s="577">
        <f t="shared" si="0"/>
        <v>0</v>
      </c>
      <c r="T16" s="72">
        <f t="shared" si="0"/>
        <v>0</v>
      </c>
      <c r="U16" s="72">
        <f>SUM(U14:U15)</f>
        <v>0</v>
      </c>
      <c r="V16" s="578">
        <f>SUM(V14:V15)</f>
        <v>0</v>
      </c>
      <c r="W16" s="577">
        <f t="shared" si="0"/>
        <v>0</v>
      </c>
      <c r="X16" s="72">
        <f t="shared" si="0"/>
        <v>0</v>
      </c>
      <c r="Y16" s="72">
        <f t="shared" si="0"/>
        <v>0</v>
      </c>
      <c r="Z16" s="578">
        <f t="shared" si="0"/>
        <v>2220</v>
      </c>
      <c r="AA16" s="577">
        <f t="shared" si="0"/>
        <v>0</v>
      </c>
      <c r="AB16" s="72">
        <f t="shared" si="0"/>
        <v>0</v>
      </c>
      <c r="AC16" s="72">
        <f t="shared" si="0"/>
        <v>0</v>
      </c>
      <c r="AD16" s="578">
        <f t="shared" si="0"/>
        <v>0</v>
      </c>
      <c r="AE16" s="607">
        <f t="shared" si="0"/>
        <v>0</v>
      </c>
      <c r="AF16" s="487">
        <f t="shared" si="0"/>
        <v>18878</v>
      </c>
      <c r="AG16" s="488">
        <f t="shared" si="0"/>
        <v>0</v>
      </c>
      <c r="AH16" s="614">
        <f t="shared" si="0"/>
        <v>48232</v>
      </c>
      <c r="AI16" s="607">
        <f t="shared" si="0"/>
        <v>0</v>
      </c>
      <c r="AJ16" s="487">
        <f t="shared" si="0"/>
        <v>0</v>
      </c>
      <c r="AK16" s="488">
        <f t="shared" si="0"/>
        <v>0</v>
      </c>
      <c r="AL16" s="614">
        <f t="shared" si="0"/>
        <v>0</v>
      </c>
      <c r="AM16" s="577">
        <f>SUM(AM14:AM15)</f>
        <v>535186</v>
      </c>
      <c r="AN16" s="72">
        <f t="shared" si="0"/>
        <v>554064</v>
      </c>
      <c r="AO16" s="487">
        <f t="shared" si="0"/>
        <v>591116</v>
      </c>
      <c r="AP16" s="74">
        <f t="shared" si="0"/>
        <v>676927</v>
      </c>
      <c r="AQ16" s="637">
        <f t="shared" si="0"/>
        <v>13088</v>
      </c>
      <c r="AR16" s="488">
        <f t="shared" si="0"/>
        <v>13088</v>
      </c>
      <c r="AS16" s="488">
        <f t="shared" si="0"/>
        <v>0</v>
      </c>
      <c r="AT16" s="614">
        <f t="shared" si="0"/>
        <v>0</v>
      </c>
      <c r="AU16" s="671">
        <f t="shared" si="0"/>
        <v>548274</v>
      </c>
      <c r="AV16" s="491">
        <f t="shared" si="0"/>
        <v>567152</v>
      </c>
      <c r="AW16" s="491">
        <f t="shared" si="0"/>
        <v>591116</v>
      </c>
      <c r="AX16" s="672">
        <f>SUM(AX14:AX15)</f>
        <v>676927</v>
      </c>
      <c r="AY16" s="637">
        <f t="shared" si="0"/>
        <v>0</v>
      </c>
      <c r="AZ16" s="490">
        <f t="shared" si="0"/>
        <v>0</v>
      </c>
      <c r="BA16" s="490">
        <f t="shared" si="0"/>
        <v>0</v>
      </c>
      <c r="BB16" s="626">
        <f t="shared" si="0"/>
        <v>0</v>
      </c>
    </row>
    <row r="17" spans="1:54" ht="15" customHeight="1">
      <c r="A17" s="75"/>
      <c r="B17" s="559"/>
      <c r="C17" s="579"/>
      <c r="D17" s="77"/>
      <c r="E17" s="77"/>
      <c r="F17" s="580"/>
      <c r="G17" s="579"/>
      <c r="H17" s="77"/>
      <c r="I17" s="77"/>
      <c r="J17" s="580"/>
      <c r="K17" s="579"/>
      <c r="L17" s="77"/>
      <c r="M17" s="77"/>
      <c r="N17" s="580"/>
      <c r="O17" s="579"/>
      <c r="P17" s="77"/>
      <c r="Q17" s="77"/>
      <c r="R17" s="580"/>
      <c r="S17" s="579"/>
      <c r="T17" s="77"/>
      <c r="U17" s="77"/>
      <c r="V17" s="580"/>
      <c r="W17" s="579"/>
      <c r="X17" s="77"/>
      <c r="Y17" s="77"/>
      <c r="Z17" s="580"/>
      <c r="AA17" s="597"/>
      <c r="AB17" s="492"/>
      <c r="AC17" s="492"/>
      <c r="AD17" s="580"/>
      <c r="AE17" s="615"/>
      <c r="AF17" s="493"/>
      <c r="AG17" s="77"/>
      <c r="AH17" s="616"/>
      <c r="AI17" s="579"/>
      <c r="AJ17" s="494"/>
      <c r="AK17" s="495"/>
      <c r="AL17" s="629"/>
      <c r="AM17" s="579"/>
      <c r="AN17" s="77"/>
      <c r="AO17" s="77"/>
      <c r="AP17" s="496"/>
      <c r="AQ17" s="652"/>
      <c r="AR17" s="498"/>
      <c r="AS17" s="499"/>
      <c r="AT17" s="653"/>
      <c r="AU17" s="579"/>
      <c r="AV17" s="77"/>
      <c r="AW17" s="77"/>
      <c r="AX17" s="629"/>
      <c r="AY17" s="615"/>
      <c r="AZ17" s="497"/>
      <c r="BA17" s="499"/>
      <c r="BB17" s="629"/>
    </row>
    <row r="18" spans="1:54" ht="15" customHeight="1">
      <c r="A18" s="87" t="s">
        <v>77</v>
      </c>
      <c r="B18" s="560" t="s">
        <v>407</v>
      </c>
      <c r="C18" s="581">
        <v>8076</v>
      </c>
      <c r="D18" s="60">
        <v>8076</v>
      </c>
      <c r="E18" s="60">
        <v>6963</v>
      </c>
      <c r="F18" s="582">
        <v>6243</v>
      </c>
      <c r="G18" s="581"/>
      <c r="H18" s="60"/>
      <c r="I18" s="60"/>
      <c r="J18" s="582"/>
      <c r="K18" s="581"/>
      <c r="L18" s="60"/>
      <c r="M18" s="60"/>
      <c r="N18" s="582">
        <v>50</v>
      </c>
      <c r="O18" s="581"/>
      <c r="P18" s="60"/>
      <c r="Q18" s="60"/>
      <c r="R18" s="582"/>
      <c r="S18" s="581"/>
      <c r="T18" s="60"/>
      <c r="U18" s="60"/>
      <c r="V18" s="582"/>
      <c r="W18" s="581"/>
      <c r="X18" s="60"/>
      <c r="Y18" s="60"/>
      <c r="Z18" s="582"/>
      <c r="AA18" s="598"/>
      <c r="AB18" s="61"/>
      <c r="AC18" s="61"/>
      <c r="AD18" s="582"/>
      <c r="AE18" s="573"/>
      <c r="AF18" s="82"/>
      <c r="AG18" s="61"/>
      <c r="AH18" s="574"/>
      <c r="AI18" s="573"/>
      <c r="AJ18" s="473"/>
      <c r="AK18" s="474"/>
      <c r="AL18" s="611"/>
      <c r="AM18" s="643">
        <f>C18+G18+K18+O18+S18+W18+AA18+AE18+AI18</f>
        <v>8076</v>
      </c>
      <c r="AN18" s="472">
        <f>D18+H18+L18+P18+T18+X18+AB18+AF18+AJ18</f>
        <v>8076</v>
      </c>
      <c r="AO18" s="472">
        <f>E18+I18+M18+Q18+U18+Y18+AC18+AG18+AK18</f>
        <v>6963</v>
      </c>
      <c r="AP18" s="81">
        <f>F18+J18+N18+R18+V18+Z18+AD18+AH18+AL18</f>
        <v>6293</v>
      </c>
      <c r="AQ18" s="631"/>
      <c r="AR18" s="502"/>
      <c r="AS18" s="501"/>
      <c r="AT18" s="619"/>
      <c r="AU18" s="601">
        <f>AM18+AQ18</f>
        <v>8076</v>
      </c>
      <c r="AV18" s="472">
        <f>AN18+AR18</f>
        <v>8076</v>
      </c>
      <c r="AW18" s="503">
        <f>AO18+AS18</f>
        <v>6963</v>
      </c>
      <c r="AX18" s="595">
        <f>AP18+AT18</f>
        <v>6293</v>
      </c>
      <c r="AY18" s="673">
        <f>i_kiad_!AQ12-AU18</f>
        <v>68999</v>
      </c>
      <c r="AZ18" s="504">
        <f>i_kiad_!AR12-AV18</f>
        <v>68999</v>
      </c>
      <c r="BA18" s="504">
        <f>i_kiad_!AS12-AW18</f>
        <v>71922</v>
      </c>
      <c r="BB18" s="618">
        <f>i_kiad_!AT12-AX18</f>
        <v>74606</v>
      </c>
    </row>
    <row r="19" spans="1:54" ht="15" customHeight="1">
      <c r="A19" s="87"/>
      <c r="B19" s="560"/>
      <c r="C19" s="581"/>
      <c r="D19" s="60"/>
      <c r="E19" s="60"/>
      <c r="F19" s="582"/>
      <c r="G19" s="581"/>
      <c r="H19" s="60"/>
      <c r="I19" s="60"/>
      <c r="J19" s="582"/>
      <c r="K19" s="573"/>
      <c r="L19" s="59"/>
      <c r="M19" s="59"/>
      <c r="N19" s="574"/>
      <c r="O19" s="581"/>
      <c r="P19" s="60"/>
      <c r="Q19" s="60"/>
      <c r="R19" s="582"/>
      <c r="S19" s="581"/>
      <c r="T19" s="60"/>
      <c r="U19" s="60"/>
      <c r="V19" s="582"/>
      <c r="W19" s="581"/>
      <c r="X19" s="60"/>
      <c r="Y19" s="60"/>
      <c r="Z19" s="582"/>
      <c r="AA19" s="598"/>
      <c r="AB19" s="61"/>
      <c r="AC19" s="61"/>
      <c r="AD19" s="582"/>
      <c r="AE19" s="573"/>
      <c r="AF19" s="82"/>
      <c r="AG19" s="82"/>
      <c r="AH19" s="574"/>
      <c r="AI19" s="573"/>
      <c r="AJ19" s="473"/>
      <c r="AK19" s="474"/>
      <c r="AL19" s="611"/>
      <c r="AM19" s="592"/>
      <c r="AN19" s="472"/>
      <c r="AO19" s="472"/>
      <c r="AP19" s="372"/>
      <c r="AQ19" s="631"/>
      <c r="AR19" s="502"/>
      <c r="AS19" s="501"/>
      <c r="AT19" s="619"/>
      <c r="AU19" s="601"/>
      <c r="AV19" s="472"/>
      <c r="AW19" s="503"/>
      <c r="AX19" s="618"/>
      <c r="AY19" s="656"/>
      <c r="AZ19" s="504"/>
      <c r="BA19" s="504"/>
      <c r="BB19" s="618"/>
    </row>
    <row r="20" spans="1:54" ht="15" customHeight="1">
      <c r="A20" s="58" t="s">
        <v>78</v>
      </c>
      <c r="B20" s="561" t="s">
        <v>79</v>
      </c>
      <c r="C20" s="573">
        <v>26800</v>
      </c>
      <c r="D20" s="59">
        <v>26800</v>
      </c>
      <c r="E20" s="59">
        <v>19472</v>
      </c>
      <c r="F20" s="574">
        <v>14651</v>
      </c>
      <c r="G20" s="573"/>
      <c r="H20" s="59"/>
      <c r="I20" s="59"/>
      <c r="J20" s="574"/>
      <c r="K20" s="573"/>
      <c r="L20" s="59"/>
      <c r="M20" s="59"/>
      <c r="N20" s="574"/>
      <c r="O20" s="573"/>
      <c r="P20" s="59"/>
      <c r="Q20" s="59"/>
      <c r="R20" s="574"/>
      <c r="S20" s="573"/>
      <c r="T20" s="59"/>
      <c r="U20" s="59"/>
      <c r="V20" s="574"/>
      <c r="W20" s="573"/>
      <c r="X20" s="59"/>
      <c r="Y20" s="59"/>
      <c r="Z20" s="574"/>
      <c r="AA20" s="591"/>
      <c r="AB20" s="82"/>
      <c r="AC20" s="82"/>
      <c r="AD20" s="574"/>
      <c r="AE20" s="573"/>
      <c r="AF20" s="82"/>
      <c r="AG20" s="82"/>
      <c r="AH20" s="574"/>
      <c r="AI20" s="573"/>
      <c r="AJ20" s="473"/>
      <c r="AK20" s="474"/>
      <c r="AL20" s="611"/>
      <c r="AM20" s="643">
        <f>C20+G20+K20+O20+S20+W20+AA20+AE20+AI20</f>
        <v>26800</v>
      </c>
      <c r="AN20" s="472">
        <f>D20+H20+L20+P20+T20+X20+AB20+AF20+AJ20</f>
        <v>26800</v>
      </c>
      <c r="AO20" s="472">
        <f>E20+I20+M20+Q20+U20+Y20+AC20+AG20+AK20</f>
        <v>19472</v>
      </c>
      <c r="AP20" s="81">
        <f>F20+J20+N20+R20+V20+Z20+AD20+AH20+AL20</f>
        <v>14651</v>
      </c>
      <c r="AQ20" s="631"/>
      <c r="AR20" s="502"/>
      <c r="AS20" s="501"/>
      <c r="AT20" s="619"/>
      <c r="AU20" s="601">
        <f>AM20+AQ20</f>
        <v>26800</v>
      </c>
      <c r="AV20" s="472">
        <f>AN20+AR20</f>
        <v>26800</v>
      </c>
      <c r="AW20" s="503">
        <f>AO20+AS20</f>
        <v>19472</v>
      </c>
      <c r="AX20" s="595">
        <f>AP20+AT20</f>
        <v>14651</v>
      </c>
      <c r="AY20" s="656">
        <f>i_kiad_!AQ14-AU20</f>
        <v>196919</v>
      </c>
      <c r="AZ20" s="504">
        <f>i_kiad_!AR14-AV20</f>
        <v>196919</v>
      </c>
      <c r="BA20" s="504">
        <f>i_kiad_!AS14-AW20</f>
        <v>191416</v>
      </c>
      <c r="BB20" s="618">
        <f>i_kiad_!AT14-AX20</f>
        <v>202086</v>
      </c>
    </row>
    <row r="21" spans="1:54" ht="15" customHeight="1">
      <c r="A21" s="58"/>
      <c r="B21" s="561"/>
      <c r="C21" s="573"/>
      <c r="D21" s="59"/>
      <c r="E21" s="59"/>
      <c r="F21" s="574"/>
      <c r="G21" s="573"/>
      <c r="H21" s="59"/>
      <c r="I21" s="59"/>
      <c r="J21" s="574"/>
      <c r="K21" s="573"/>
      <c r="L21" s="59"/>
      <c r="M21" s="59"/>
      <c r="N21" s="574"/>
      <c r="O21" s="573"/>
      <c r="P21" s="59"/>
      <c r="Q21" s="59"/>
      <c r="R21" s="574"/>
      <c r="S21" s="573"/>
      <c r="T21" s="59"/>
      <c r="U21" s="59"/>
      <c r="V21" s="574"/>
      <c r="W21" s="573"/>
      <c r="X21" s="59"/>
      <c r="Y21" s="59"/>
      <c r="Z21" s="574"/>
      <c r="AA21" s="591"/>
      <c r="AB21" s="82"/>
      <c r="AC21" s="82"/>
      <c r="AD21" s="574"/>
      <c r="AE21" s="573"/>
      <c r="AF21" s="82"/>
      <c r="AG21" s="82"/>
      <c r="AH21" s="574"/>
      <c r="AI21" s="573"/>
      <c r="AJ21" s="473"/>
      <c r="AK21" s="474"/>
      <c r="AL21" s="611"/>
      <c r="AM21" s="592"/>
      <c r="AN21" s="472"/>
      <c r="AO21" s="472"/>
      <c r="AP21" s="372"/>
      <c r="AQ21" s="631"/>
      <c r="AR21" s="502"/>
      <c r="AS21" s="501"/>
      <c r="AT21" s="619"/>
      <c r="AU21" s="601"/>
      <c r="AV21" s="472"/>
      <c r="AW21" s="503"/>
      <c r="AX21" s="618"/>
      <c r="AY21" s="656"/>
      <c r="AZ21" s="504"/>
      <c r="BA21" s="504"/>
      <c r="BB21" s="618"/>
    </row>
    <row r="22" spans="1:54" ht="15" customHeight="1">
      <c r="A22" s="58" t="s">
        <v>80</v>
      </c>
      <c r="B22" s="561" t="s">
        <v>81</v>
      </c>
      <c r="C22" s="573">
        <v>4135</v>
      </c>
      <c r="D22" s="59">
        <v>4135</v>
      </c>
      <c r="E22" s="59">
        <v>2722</v>
      </c>
      <c r="F22" s="574">
        <v>2722</v>
      </c>
      <c r="G22" s="573"/>
      <c r="H22" s="59"/>
      <c r="I22" s="59"/>
      <c r="J22" s="574"/>
      <c r="K22" s="592"/>
      <c r="L22" s="375"/>
      <c r="M22" s="375"/>
      <c r="N22" s="593"/>
      <c r="O22" s="573"/>
      <c r="P22" s="59"/>
      <c r="Q22" s="59"/>
      <c r="R22" s="574"/>
      <c r="S22" s="573"/>
      <c r="T22" s="59"/>
      <c r="U22" s="59"/>
      <c r="V22" s="574"/>
      <c r="W22" s="573"/>
      <c r="X22" s="59"/>
      <c r="Y22" s="59"/>
      <c r="Z22" s="574"/>
      <c r="AA22" s="591"/>
      <c r="AB22" s="82"/>
      <c r="AC22" s="82"/>
      <c r="AD22" s="574"/>
      <c r="AE22" s="573"/>
      <c r="AF22" s="82"/>
      <c r="AG22" s="82"/>
      <c r="AH22" s="574"/>
      <c r="AI22" s="573"/>
      <c r="AJ22" s="473"/>
      <c r="AK22" s="474"/>
      <c r="AL22" s="611"/>
      <c r="AM22" s="643">
        <f>C22+G22+K22+O22+S22+W22+AA22+AE22+AI22</f>
        <v>4135</v>
      </c>
      <c r="AN22" s="472">
        <f>D22+H22+L22+P22+T22+X22+AB22+AF22+AJ22</f>
        <v>4135</v>
      </c>
      <c r="AO22" s="472">
        <f>E22+I22+M22+Q22+U22+Y22+AC22+AG22+AK22</f>
        <v>2722</v>
      </c>
      <c r="AP22" s="81">
        <f>F22+J22+N22+R22+V22+Z22+AD22+AH22+AL22</f>
        <v>2722</v>
      </c>
      <c r="AQ22" s="631"/>
      <c r="AR22" s="502"/>
      <c r="AS22" s="501"/>
      <c r="AT22" s="619"/>
      <c r="AU22" s="601">
        <f>AM22+AQ22</f>
        <v>4135</v>
      </c>
      <c r="AV22" s="472">
        <f>AN22+AR22</f>
        <v>4135</v>
      </c>
      <c r="AW22" s="503">
        <f>AO22+AS22</f>
        <v>2722</v>
      </c>
      <c r="AX22" s="595">
        <f>AP22+AT22</f>
        <v>2722</v>
      </c>
      <c r="AY22" s="656">
        <f>i_kiad_!AQ16-AU22</f>
        <v>97333</v>
      </c>
      <c r="AZ22" s="504">
        <f>i_kiad_!AR16-AV22</f>
        <v>97333</v>
      </c>
      <c r="BA22" s="504">
        <f>i_kiad_!AS16-AW22</f>
        <v>85960</v>
      </c>
      <c r="BB22" s="618">
        <f>i_kiad_!AT16-AX22</f>
        <v>94985</v>
      </c>
    </row>
    <row r="23" spans="1:54" ht="15" customHeight="1">
      <c r="A23" s="58"/>
      <c r="B23" s="561"/>
      <c r="C23" s="573"/>
      <c r="D23" s="59"/>
      <c r="E23" s="59"/>
      <c r="F23" s="574"/>
      <c r="G23" s="573"/>
      <c r="H23" s="59"/>
      <c r="I23" s="59"/>
      <c r="J23" s="574"/>
      <c r="K23" s="592"/>
      <c r="L23" s="375"/>
      <c r="M23" s="375"/>
      <c r="N23" s="593"/>
      <c r="O23" s="573"/>
      <c r="P23" s="59"/>
      <c r="Q23" s="59"/>
      <c r="R23" s="574"/>
      <c r="S23" s="573"/>
      <c r="T23" s="59"/>
      <c r="U23" s="59"/>
      <c r="V23" s="574"/>
      <c r="W23" s="573"/>
      <c r="X23" s="59"/>
      <c r="Y23" s="59"/>
      <c r="Z23" s="574"/>
      <c r="AA23" s="591"/>
      <c r="AB23" s="82"/>
      <c r="AC23" s="82"/>
      <c r="AD23" s="574"/>
      <c r="AE23" s="573"/>
      <c r="AF23" s="82"/>
      <c r="AG23" s="82"/>
      <c r="AH23" s="574"/>
      <c r="AI23" s="573"/>
      <c r="AJ23" s="473"/>
      <c r="AK23" s="474"/>
      <c r="AL23" s="611"/>
      <c r="AM23" s="643"/>
      <c r="AN23" s="472"/>
      <c r="AO23" s="472"/>
      <c r="AP23" s="81"/>
      <c r="AQ23" s="631"/>
      <c r="AR23" s="502"/>
      <c r="AS23" s="501"/>
      <c r="AT23" s="619"/>
      <c r="AU23" s="601"/>
      <c r="AV23" s="472"/>
      <c r="AW23" s="503"/>
      <c r="AX23" s="618"/>
      <c r="AY23" s="656"/>
      <c r="AZ23" s="504"/>
      <c r="BA23" s="504"/>
      <c r="BB23" s="618"/>
    </row>
    <row r="24" spans="1:54" ht="15" customHeight="1">
      <c r="A24" s="87" t="s">
        <v>82</v>
      </c>
      <c r="B24" s="559" t="s">
        <v>86</v>
      </c>
      <c r="C24" s="581">
        <v>9625</v>
      </c>
      <c r="D24" s="60">
        <v>9625</v>
      </c>
      <c r="E24" s="60">
        <v>3468</v>
      </c>
      <c r="F24" s="582">
        <v>3468</v>
      </c>
      <c r="G24" s="581"/>
      <c r="H24" s="60"/>
      <c r="I24" s="60"/>
      <c r="J24" s="582"/>
      <c r="K24" s="573"/>
      <c r="L24" s="59"/>
      <c r="M24" s="59"/>
      <c r="N24" s="574">
        <v>16510</v>
      </c>
      <c r="O24" s="581">
        <v>10000</v>
      </c>
      <c r="P24" s="60">
        <v>10000</v>
      </c>
      <c r="Q24" s="60">
        <v>4000</v>
      </c>
      <c r="R24" s="582">
        <v>4000</v>
      </c>
      <c r="S24" s="581"/>
      <c r="T24" s="60"/>
      <c r="U24" s="60"/>
      <c r="V24" s="582"/>
      <c r="W24" s="581"/>
      <c r="X24" s="60"/>
      <c r="Y24" s="60"/>
      <c r="Z24" s="582"/>
      <c r="AA24" s="598"/>
      <c r="AB24" s="61"/>
      <c r="AC24" s="61"/>
      <c r="AD24" s="582"/>
      <c r="AE24" s="573"/>
      <c r="AF24" s="82"/>
      <c r="AG24" s="82"/>
      <c r="AH24" s="574"/>
      <c r="AI24" s="573"/>
      <c r="AJ24" s="473"/>
      <c r="AK24" s="474"/>
      <c r="AL24" s="611"/>
      <c r="AM24" s="643">
        <f>C24+G24+K24+O24+S24+W24+AA24+AE24+AI24</f>
        <v>19625</v>
      </c>
      <c r="AN24" s="472">
        <f>D24+H24+L24+P24+T24+X24+AB24+AF24+AJ24</f>
        <v>19625</v>
      </c>
      <c r="AO24" s="472">
        <f>E24+I24+M24+Q24+U24+Y24+AC24+AG24+AK24</f>
        <v>7468</v>
      </c>
      <c r="AP24" s="81">
        <f>F24+J24+N24+R24+V24+Z24+AD24+AH24+AL24</f>
        <v>23978</v>
      </c>
      <c r="AQ24" s="631"/>
      <c r="AR24" s="502"/>
      <c r="AS24" s="501"/>
      <c r="AT24" s="619"/>
      <c r="AU24" s="601">
        <f>AM24+AQ24</f>
        <v>19625</v>
      </c>
      <c r="AV24" s="472">
        <f>AN24+AR24</f>
        <v>19625</v>
      </c>
      <c r="AW24" s="503">
        <f>AO24+AS24</f>
        <v>7468</v>
      </c>
      <c r="AX24" s="595">
        <f>AP24+AT24</f>
        <v>23978</v>
      </c>
      <c r="AY24" s="656">
        <f>i_kiad_!AQ18-AU24</f>
        <v>96819</v>
      </c>
      <c r="AZ24" s="504">
        <f>i_kiad_!AR18-AV24</f>
        <v>96819</v>
      </c>
      <c r="BA24" s="504">
        <f>i_kiad_!AS18-AW24</f>
        <v>103925</v>
      </c>
      <c r="BB24" s="618">
        <f>i_kiad_!AT18-AX24</f>
        <v>104580</v>
      </c>
    </row>
    <row r="25" spans="1:54" ht="15" customHeight="1">
      <c r="A25" s="58"/>
      <c r="B25" s="561"/>
      <c r="C25" s="573"/>
      <c r="D25" s="59"/>
      <c r="E25" s="59"/>
      <c r="F25" s="574"/>
      <c r="G25" s="573"/>
      <c r="H25" s="59"/>
      <c r="I25" s="59"/>
      <c r="J25" s="574"/>
      <c r="K25" s="592"/>
      <c r="L25" s="375"/>
      <c r="M25" s="375"/>
      <c r="N25" s="593"/>
      <c r="O25" s="573"/>
      <c r="P25" s="59"/>
      <c r="Q25" s="59"/>
      <c r="R25" s="574"/>
      <c r="S25" s="573"/>
      <c r="T25" s="59"/>
      <c r="U25" s="59"/>
      <c r="V25" s="574"/>
      <c r="W25" s="573"/>
      <c r="X25" s="59"/>
      <c r="Y25" s="59"/>
      <c r="Z25" s="574"/>
      <c r="AA25" s="591"/>
      <c r="AB25" s="82"/>
      <c r="AC25" s="82"/>
      <c r="AD25" s="574"/>
      <c r="AE25" s="573"/>
      <c r="AF25" s="82"/>
      <c r="AG25" s="82"/>
      <c r="AH25" s="574"/>
      <c r="AI25" s="573"/>
      <c r="AJ25" s="473"/>
      <c r="AK25" s="474"/>
      <c r="AL25" s="611"/>
      <c r="AM25" s="643"/>
      <c r="AN25" s="472"/>
      <c r="AO25" s="472"/>
      <c r="AP25" s="81"/>
      <c r="AQ25" s="631"/>
      <c r="AR25" s="502"/>
      <c r="AS25" s="501"/>
      <c r="AT25" s="619"/>
      <c r="AU25" s="601"/>
      <c r="AV25" s="472"/>
      <c r="AW25" s="503"/>
      <c r="AX25" s="618"/>
      <c r="AY25" s="656"/>
      <c r="AZ25" s="504"/>
      <c r="BA25" s="504"/>
      <c r="BB25" s="618"/>
    </row>
    <row r="26" spans="1:54" ht="15" customHeight="1">
      <c r="A26" s="58"/>
      <c r="B26" s="561" t="s">
        <v>268</v>
      </c>
      <c r="C26" s="573">
        <f>SUM(C18:C24)</f>
        <v>48636</v>
      </c>
      <c r="D26" s="59">
        <f aca="true" t="shared" si="1" ref="D26:AL26">SUM(D18:D24)</f>
        <v>48636</v>
      </c>
      <c r="E26" s="59">
        <f t="shared" si="1"/>
        <v>32625</v>
      </c>
      <c r="F26" s="574">
        <f t="shared" si="1"/>
        <v>27084</v>
      </c>
      <c r="G26" s="573">
        <f t="shared" si="1"/>
        <v>0</v>
      </c>
      <c r="H26" s="59">
        <f t="shared" si="1"/>
        <v>0</v>
      </c>
      <c r="I26" s="59">
        <f t="shared" si="1"/>
        <v>0</v>
      </c>
      <c r="J26" s="574">
        <f t="shared" si="1"/>
        <v>0</v>
      </c>
      <c r="K26" s="573">
        <f t="shared" si="1"/>
        <v>0</v>
      </c>
      <c r="L26" s="59">
        <f t="shared" si="1"/>
        <v>0</v>
      </c>
      <c r="M26" s="59">
        <f t="shared" si="1"/>
        <v>0</v>
      </c>
      <c r="N26" s="574">
        <f t="shared" si="1"/>
        <v>16560</v>
      </c>
      <c r="O26" s="573">
        <f t="shared" si="1"/>
        <v>10000</v>
      </c>
      <c r="P26" s="59">
        <f t="shared" si="1"/>
        <v>10000</v>
      </c>
      <c r="Q26" s="59">
        <f t="shared" si="1"/>
        <v>4000</v>
      </c>
      <c r="R26" s="574">
        <f t="shared" si="1"/>
        <v>4000</v>
      </c>
      <c r="S26" s="573">
        <f t="shared" si="1"/>
        <v>0</v>
      </c>
      <c r="T26" s="59">
        <f t="shared" si="1"/>
        <v>0</v>
      </c>
      <c r="U26" s="59">
        <f t="shared" si="1"/>
        <v>0</v>
      </c>
      <c r="V26" s="574">
        <f t="shared" si="1"/>
        <v>0</v>
      </c>
      <c r="W26" s="573">
        <f t="shared" si="1"/>
        <v>0</v>
      </c>
      <c r="X26" s="59">
        <f t="shared" si="1"/>
        <v>0</v>
      </c>
      <c r="Y26" s="59">
        <f t="shared" si="1"/>
        <v>0</v>
      </c>
      <c r="Z26" s="574">
        <f t="shared" si="1"/>
        <v>0</v>
      </c>
      <c r="AA26" s="573">
        <f t="shared" si="1"/>
        <v>0</v>
      </c>
      <c r="AB26" s="59">
        <f t="shared" si="1"/>
        <v>0</v>
      </c>
      <c r="AC26" s="59">
        <f t="shared" si="1"/>
        <v>0</v>
      </c>
      <c r="AD26" s="574">
        <f t="shared" si="1"/>
        <v>0</v>
      </c>
      <c r="AE26" s="573">
        <f t="shared" si="1"/>
        <v>0</v>
      </c>
      <c r="AF26" s="59">
        <f t="shared" si="1"/>
        <v>0</v>
      </c>
      <c r="AG26" s="59">
        <f t="shared" si="1"/>
        <v>0</v>
      </c>
      <c r="AH26" s="574">
        <f t="shared" si="1"/>
        <v>0</v>
      </c>
      <c r="AI26" s="573">
        <f t="shared" si="1"/>
        <v>0</v>
      </c>
      <c r="AJ26" s="59">
        <f t="shared" si="1"/>
        <v>0</v>
      </c>
      <c r="AK26" s="59">
        <f t="shared" si="1"/>
        <v>0</v>
      </c>
      <c r="AL26" s="574">
        <f t="shared" si="1"/>
        <v>0</v>
      </c>
      <c r="AM26" s="643">
        <f>C26+G26+K26+O26+S26+W26+AA26+AE26+AI26</f>
        <v>58636</v>
      </c>
      <c r="AN26" s="472">
        <f>D26+H26+L26+P26+T26+X26+AB26+AF26+AJ26</f>
        <v>58636</v>
      </c>
      <c r="AO26" s="472">
        <f>E26+I26+M26+Q26+U26+Y26+AC26+AG26+AK26</f>
        <v>36625</v>
      </c>
      <c r="AP26" s="81">
        <f>F26+J26+N26+R26+V26+Z26+AD26+AH26+AL26</f>
        <v>47644</v>
      </c>
      <c r="AQ26" s="631">
        <f>SUM(AQ18:AQ24)</f>
        <v>0</v>
      </c>
      <c r="AR26" s="502">
        <f>SUM(AR18:AR24)</f>
        <v>0</v>
      </c>
      <c r="AS26" s="501">
        <f>SUM(AS18:AS24)</f>
        <v>0</v>
      </c>
      <c r="AT26" s="619">
        <f>SUM(AT18:AT24)</f>
        <v>0</v>
      </c>
      <c r="AU26" s="673">
        <f>AM26+AQ26</f>
        <v>58636</v>
      </c>
      <c r="AV26" s="505">
        <f>AN26+AR26</f>
        <v>58636</v>
      </c>
      <c r="AW26" s="505">
        <f>AO26+AS26</f>
        <v>36625</v>
      </c>
      <c r="AX26" s="618">
        <f>AP26+AT26</f>
        <v>47644</v>
      </c>
      <c r="AY26" s="656">
        <f>SUM(AY18:AY24)</f>
        <v>460070</v>
      </c>
      <c r="AZ26" s="504">
        <f>SUM(AZ18:AZ24)</f>
        <v>460070</v>
      </c>
      <c r="BA26" s="504">
        <f>SUM(BA18:BA24)</f>
        <v>453223</v>
      </c>
      <c r="BB26" s="618">
        <f>SUM(BB18:BB24)</f>
        <v>476257</v>
      </c>
    </row>
    <row r="27" spans="1:54" ht="15" customHeight="1">
      <c r="A27" s="58"/>
      <c r="B27" s="561"/>
      <c r="C27" s="573"/>
      <c r="D27" s="59"/>
      <c r="E27" s="59"/>
      <c r="F27" s="574"/>
      <c r="G27" s="573"/>
      <c r="H27" s="59"/>
      <c r="I27" s="59"/>
      <c r="J27" s="574"/>
      <c r="K27" s="573"/>
      <c r="L27" s="59"/>
      <c r="M27" s="60"/>
      <c r="N27" s="574"/>
      <c r="O27" s="573"/>
      <c r="P27" s="59"/>
      <c r="Q27" s="59"/>
      <c r="R27" s="574"/>
      <c r="S27" s="573"/>
      <c r="T27" s="59"/>
      <c r="U27" s="59"/>
      <c r="V27" s="574"/>
      <c r="W27" s="573"/>
      <c r="X27" s="59"/>
      <c r="Y27" s="59"/>
      <c r="Z27" s="574"/>
      <c r="AA27" s="591"/>
      <c r="AB27" s="82"/>
      <c r="AC27" s="82"/>
      <c r="AD27" s="574"/>
      <c r="AE27" s="573"/>
      <c r="AF27" s="82"/>
      <c r="AG27" s="82"/>
      <c r="AH27" s="574"/>
      <c r="AI27" s="573"/>
      <c r="AJ27" s="473"/>
      <c r="AK27" s="474"/>
      <c r="AL27" s="611"/>
      <c r="AM27" s="592"/>
      <c r="AN27" s="472"/>
      <c r="AO27" s="472"/>
      <c r="AP27" s="372"/>
      <c r="AQ27" s="631"/>
      <c r="AR27" s="502"/>
      <c r="AS27" s="501"/>
      <c r="AT27" s="619"/>
      <c r="AU27" s="601"/>
      <c r="AV27" s="472"/>
      <c r="AW27" s="503"/>
      <c r="AX27" s="618"/>
      <c r="AY27" s="656"/>
      <c r="AZ27" s="504"/>
      <c r="BA27" s="504"/>
      <c r="BB27" s="618"/>
    </row>
    <row r="28" spans="1:54" ht="15" customHeight="1">
      <c r="A28" s="58" t="s">
        <v>84</v>
      </c>
      <c r="B28" s="561" t="s">
        <v>83</v>
      </c>
      <c r="C28" s="573">
        <v>8450</v>
      </c>
      <c r="D28" s="59">
        <v>8450</v>
      </c>
      <c r="E28" s="59">
        <v>8750</v>
      </c>
      <c r="F28" s="574">
        <v>7064</v>
      </c>
      <c r="G28" s="573"/>
      <c r="H28" s="59"/>
      <c r="I28" s="59"/>
      <c r="J28" s="574"/>
      <c r="K28" s="573">
        <v>17700</v>
      </c>
      <c r="L28" s="59">
        <v>17700</v>
      </c>
      <c r="M28" s="59">
        <v>17900</v>
      </c>
      <c r="N28" s="574">
        <v>17899</v>
      </c>
      <c r="O28" s="573"/>
      <c r="P28" s="59"/>
      <c r="Q28" s="59"/>
      <c r="R28" s="574">
        <v>1937</v>
      </c>
      <c r="S28" s="573"/>
      <c r="T28" s="59"/>
      <c r="U28" s="59"/>
      <c r="V28" s="574"/>
      <c r="W28" s="573"/>
      <c r="X28" s="59"/>
      <c r="Y28" s="59"/>
      <c r="Z28" s="574"/>
      <c r="AA28" s="591"/>
      <c r="AB28" s="82"/>
      <c r="AC28" s="82"/>
      <c r="AD28" s="574"/>
      <c r="AE28" s="573"/>
      <c r="AF28" s="82"/>
      <c r="AG28" s="82"/>
      <c r="AH28" s="574"/>
      <c r="AI28" s="573"/>
      <c r="AJ28" s="473"/>
      <c r="AK28" s="474"/>
      <c r="AL28" s="611"/>
      <c r="AM28" s="643">
        <f>C28+G28+K28+O28+S28+W28+AA28+AE28+AI28</f>
        <v>26150</v>
      </c>
      <c r="AN28" s="472">
        <f>D28+H28+L28+P28+T28+X28+AB28+AF28+AJ28</f>
        <v>26150</v>
      </c>
      <c r="AO28" s="472">
        <f>E28+I28+M28+Q28+U28+Y28+AC28+AG28+AK28</f>
        <v>26650</v>
      </c>
      <c r="AP28" s="81">
        <f>F28+J28+N28+R28+V28+Z28+AD28+AH28+AL28</f>
        <v>26900</v>
      </c>
      <c r="AQ28" s="631"/>
      <c r="AR28" s="502"/>
      <c r="AS28" s="501"/>
      <c r="AT28" s="619"/>
      <c r="AU28" s="601">
        <f>AM28+AQ28</f>
        <v>26150</v>
      </c>
      <c r="AV28" s="472">
        <f>AN28+AR28</f>
        <v>26150</v>
      </c>
      <c r="AW28" s="503">
        <f>AO28+AS28</f>
        <v>26650</v>
      </c>
      <c r="AX28" s="595">
        <f>AP28+AT28</f>
        <v>26900</v>
      </c>
      <c r="AY28" s="656">
        <f>i_kiad_!AQ23-AU28</f>
        <v>39089</v>
      </c>
      <c r="AZ28" s="504">
        <f>i_kiad_!AR23-AV28</f>
        <v>39489</v>
      </c>
      <c r="BA28" s="504">
        <f>i_kiad_!AS23-AW28</f>
        <v>37465</v>
      </c>
      <c r="BB28" s="618">
        <f>i_kiad_!AT23-AX28</f>
        <v>40123</v>
      </c>
    </row>
    <row r="29" spans="1:54" ht="15" customHeight="1">
      <c r="A29" s="58"/>
      <c r="B29" s="561"/>
      <c r="C29" s="573"/>
      <c r="D29" s="59"/>
      <c r="E29" s="59"/>
      <c r="F29" s="574"/>
      <c r="G29" s="573"/>
      <c r="H29" s="59"/>
      <c r="I29" s="59"/>
      <c r="J29" s="574"/>
      <c r="K29" s="573"/>
      <c r="L29" s="59"/>
      <c r="M29" s="59"/>
      <c r="N29" s="574"/>
      <c r="O29" s="573"/>
      <c r="P29" s="59"/>
      <c r="Q29" s="59"/>
      <c r="R29" s="574"/>
      <c r="S29" s="573"/>
      <c r="T29" s="59"/>
      <c r="U29" s="59"/>
      <c r="V29" s="574"/>
      <c r="W29" s="573"/>
      <c r="X29" s="59"/>
      <c r="Y29" s="59"/>
      <c r="Z29" s="574"/>
      <c r="AA29" s="591"/>
      <c r="AB29" s="82"/>
      <c r="AC29" s="82"/>
      <c r="AD29" s="574"/>
      <c r="AE29" s="573"/>
      <c r="AF29" s="82"/>
      <c r="AG29" s="82"/>
      <c r="AH29" s="574"/>
      <c r="AI29" s="573"/>
      <c r="AJ29" s="473"/>
      <c r="AK29" s="474"/>
      <c r="AL29" s="611"/>
      <c r="AM29" s="592"/>
      <c r="AN29" s="472"/>
      <c r="AO29" s="472"/>
      <c r="AP29" s="372"/>
      <c r="AQ29" s="631"/>
      <c r="AR29" s="502"/>
      <c r="AS29" s="501"/>
      <c r="AT29" s="619"/>
      <c r="AU29" s="601"/>
      <c r="AV29" s="472"/>
      <c r="AW29" s="503"/>
      <c r="AX29" s="618"/>
      <c r="AY29" s="656"/>
      <c r="AZ29" s="504"/>
      <c r="BA29" s="504"/>
      <c r="BB29" s="618"/>
    </row>
    <row r="30" spans="1:54" ht="15" customHeight="1">
      <c r="A30" s="58" t="s">
        <v>85</v>
      </c>
      <c r="B30" s="561" t="s">
        <v>117</v>
      </c>
      <c r="C30" s="573">
        <v>37831</v>
      </c>
      <c r="D30" s="59">
        <v>39031</v>
      </c>
      <c r="E30" s="59">
        <v>23325</v>
      </c>
      <c r="F30" s="574">
        <v>24525</v>
      </c>
      <c r="G30" s="573"/>
      <c r="H30" s="59"/>
      <c r="I30" s="59"/>
      <c r="J30" s="574"/>
      <c r="K30" s="573"/>
      <c r="L30" s="59"/>
      <c r="M30" s="59">
        <v>1000</v>
      </c>
      <c r="N30" s="574">
        <v>2749</v>
      </c>
      <c r="O30" s="573"/>
      <c r="P30" s="59"/>
      <c r="Q30" s="59"/>
      <c r="R30" s="574"/>
      <c r="S30" s="573"/>
      <c r="T30" s="59"/>
      <c r="U30" s="59"/>
      <c r="V30" s="574"/>
      <c r="W30" s="573"/>
      <c r="X30" s="82">
        <v>6000</v>
      </c>
      <c r="Y30" s="59">
        <v>1600</v>
      </c>
      <c r="Z30" s="574">
        <v>1600</v>
      </c>
      <c r="AA30" s="591"/>
      <c r="AB30" s="82"/>
      <c r="AC30" s="82"/>
      <c r="AD30" s="574"/>
      <c r="AE30" s="573"/>
      <c r="AF30" s="82"/>
      <c r="AG30" s="82"/>
      <c r="AH30" s="574"/>
      <c r="AI30" s="573"/>
      <c r="AJ30" s="473"/>
      <c r="AK30" s="474"/>
      <c r="AL30" s="611"/>
      <c r="AM30" s="643">
        <f>C30+G30+K30+O30+S30+W30+AA30+AE30+AI30</f>
        <v>37831</v>
      </c>
      <c r="AN30" s="472">
        <f>D30+H30+L30+P30+T30+X30+AB30+AF30+AJ30</f>
        <v>45031</v>
      </c>
      <c r="AO30" s="472">
        <f>E30+I30+M30+Q30+U30+Y30+AC30+AG30+AK30</f>
        <v>25925</v>
      </c>
      <c r="AP30" s="81">
        <f>F30+J30+N30+R30+V30+Z30+AD30+AH30+AL30</f>
        <v>28874</v>
      </c>
      <c r="AQ30" s="631"/>
      <c r="AR30" s="502"/>
      <c r="AS30" s="501"/>
      <c r="AT30" s="619"/>
      <c r="AU30" s="601">
        <f>AM30+AQ30</f>
        <v>37831</v>
      </c>
      <c r="AV30" s="472">
        <f>AN30+AR30</f>
        <v>45031</v>
      </c>
      <c r="AW30" s="503">
        <f>AO30+AS30</f>
        <v>25925</v>
      </c>
      <c r="AX30" s="595">
        <f>AP30+AT30</f>
        <v>28874</v>
      </c>
      <c r="AY30" s="656">
        <f>i_kiad_!AQ26-AU30</f>
        <v>59474</v>
      </c>
      <c r="AZ30" s="504">
        <f>i_kiad_!AR26-AV30</f>
        <v>55034</v>
      </c>
      <c r="BA30" s="504">
        <f>i_kiad_!AS26-AW30</f>
        <v>55622</v>
      </c>
      <c r="BB30" s="618">
        <f>i_kiad_!AT26-AX30</f>
        <v>63945</v>
      </c>
    </row>
    <row r="31" spans="1:54" ht="15" customHeight="1">
      <c r="A31" s="27"/>
      <c r="B31" s="562"/>
      <c r="C31" s="583"/>
      <c r="D31" s="66"/>
      <c r="E31" s="66"/>
      <c r="F31" s="584"/>
      <c r="G31" s="583"/>
      <c r="H31" s="66"/>
      <c r="I31" s="66"/>
      <c r="J31" s="584"/>
      <c r="K31" s="583"/>
      <c r="L31" s="66"/>
      <c r="M31" s="66"/>
      <c r="N31" s="584"/>
      <c r="O31" s="583"/>
      <c r="P31" s="66"/>
      <c r="Q31" s="66"/>
      <c r="R31" s="584"/>
      <c r="S31" s="583"/>
      <c r="T31" s="66"/>
      <c r="U31" s="66"/>
      <c r="V31" s="584"/>
      <c r="W31" s="583"/>
      <c r="X31" s="66"/>
      <c r="Y31" s="66"/>
      <c r="Z31" s="584"/>
      <c r="AA31" s="599"/>
      <c r="AB31" s="67"/>
      <c r="AC31" s="67"/>
      <c r="AD31" s="584"/>
      <c r="AE31" s="573"/>
      <c r="AF31" s="82"/>
      <c r="AG31" s="82"/>
      <c r="AH31" s="574"/>
      <c r="AI31" s="573"/>
      <c r="AJ31" s="473"/>
      <c r="AK31" s="474"/>
      <c r="AL31" s="611"/>
      <c r="AM31" s="643"/>
      <c r="AN31" s="472"/>
      <c r="AO31" s="472"/>
      <c r="AP31" s="532"/>
      <c r="AQ31" s="654"/>
      <c r="AR31" s="508"/>
      <c r="AS31" s="507"/>
      <c r="AT31" s="606"/>
      <c r="AU31" s="668"/>
      <c r="AV31" s="472"/>
      <c r="AW31" s="472"/>
      <c r="AX31" s="669"/>
      <c r="AY31" s="673"/>
      <c r="AZ31" s="478"/>
      <c r="BA31" s="504"/>
      <c r="BB31" s="618"/>
    </row>
    <row r="32" spans="1:54" ht="15" customHeight="1">
      <c r="A32" s="58"/>
      <c r="B32" s="556" t="s">
        <v>89</v>
      </c>
      <c r="C32" s="573">
        <v>121240</v>
      </c>
      <c r="D32" s="59">
        <v>9298</v>
      </c>
      <c r="E32" s="59"/>
      <c r="F32" s="574"/>
      <c r="G32" s="573"/>
      <c r="H32" s="59"/>
      <c r="I32" s="59"/>
      <c r="J32" s="574"/>
      <c r="K32" s="573"/>
      <c r="L32" s="59"/>
      <c r="M32" s="59"/>
      <c r="N32" s="574"/>
      <c r="O32" s="573"/>
      <c r="P32" s="59"/>
      <c r="Q32" s="59"/>
      <c r="R32" s="574"/>
      <c r="S32" s="573"/>
      <c r="T32" s="59"/>
      <c r="U32" s="59"/>
      <c r="V32" s="574"/>
      <c r="W32" s="573"/>
      <c r="X32" s="59"/>
      <c r="Y32" s="59"/>
      <c r="Z32" s="574"/>
      <c r="AA32" s="591"/>
      <c r="AB32" s="82"/>
      <c r="AC32" s="82"/>
      <c r="AD32" s="576"/>
      <c r="AE32" s="575"/>
      <c r="AF32" s="89"/>
      <c r="AG32" s="89"/>
      <c r="AH32" s="576"/>
      <c r="AI32" s="575"/>
      <c r="AJ32" s="481"/>
      <c r="AK32" s="482"/>
      <c r="AL32" s="613"/>
      <c r="AM32" s="643">
        <f>C32+G32+K32+O32+S32+W32+AA32+AE32+AI32</f>
        <v>121240</v>
      </c>
      <c r="AN32" s="472">
        <f>D32+H32+L32+P32+T32+AA32+AC32+AF32+AJ32</f>
        <v>9298</v>
      </c>
      <c r="AO32" s="472">
        <f>E32+I32+M32+Q32+U32+Y32+AC32+AG32+AK32</f>
        <v>0</v>
      </c>
      <c r="AP32" s="81">
        <f>F32+J32+N32+R32+V32+Z32+AD32+AH32+AL32</f>
        <v>0</v>
      </c>
      <c r="AQ32" s="604"/>
      <c r="AR32" s="474"/>
      <c r="AS32" s="509"/>
      <c r="AT32" s="611"/>
      <c r="AU32" s="668">
        <f>AM32+AQ32</f>
        <v>121240</v>
      </c>
      <c r="AV32" s="472">
        <f>AN32+AR32</f>
        <v>9298</v>
      </c>
      <c r="AW32" s="472">
        <f>AO32+AS32</f>
        <v>0</v>
      </c>
      <c r="AX32" s="644">
        <f>AP32+AT32</f>
        <v>0</v>
      </c>
      <c r="AY32" s="682">
        <f>i_kiad_!AQ29-AU32</f>
        <v>124000</v>
      </c>
      <c r="AZ32" s="506">
        <f>i_kiad_!AR29-AV32</f>
        <v>10749</v>
      </c>
      <c r="BA32" s="504">
        <f>i_kiad_!AS29-AW32</f>
        <v>0</v>
      </c>
      <c r="BB32" s="618">
        <f>i_kiad_!AT29-AX32</f>
        <v>0</v>
      </c>
    </row>
    <row r="33" spans="1:54" ht="15" customHeight="1">
      <c r="A33" s="64"/>
      <c r="B33" s="557"/>
      <c r="C33" s="575"/>
      <c r="D33" s="65"/>
      <c r="E33" s="65"/>
      <c r="F33" s="576"/>
      <c r="G33" s="575"/>
      <c r="H33" s="65"/>
      <c r="I33" s="65"/>
      <c r="J33" s="576"/>
      <c r="K33" s="575"/>
      <c r="L33" s="65"/>
      <c r="M33" s="65"/>
      <c r="N33" s="576"/>
      <c r="O33" s="575"/>
      <c r="P33" s="65"/>
      <c r="Q33" s="65"/>
      <c r="R33" s="576"/>
      <c r="S33" s="575"/>
      <c r="T33" s="65"/>
      <c r="U33" s="65"/>
      <c r="V33" s="576"/>
      <c r="W33" s="575"/>
      <c r="X33" s="65"/>
      <c r="Y33" s="65"/>
      <c r="Z33" s="576"/>
      <c r="AA33" s="600"/>
      <c r="AB33" s="89"/>
      <c r="AC33" s="89"/>
      <c r="AD33" s="574"/>
      <c r="AE33" s="573"/>
      <c r="AF33" s="59"/>
      <c r="AG33" s="59"/>
      <c r="AH33" s="574"/>
      <c r="AI33" s="591"/>
      <c r="AJ33" s="354"/>
      <c r="AK33" s="354"/>
      <c r="AL33" s="630"/>
      <c r="AM33" s="643"/>
      <c r="AN33" s="472"/>
      <c r="AO33" s="472"/>
      <c r="AP33" s="532"/>
      <c r="AQ33" s="650"/>
      <c r="AR33" s="482"/>
      <c r="AS33" s="510"/>
      <c r="AT33" s="613"/>
      <c r="AU33" s="668"/>
      <c r="AV33" s="472"/>
      <c r="AW33" s="472"/>
      <c r="AX33" s="646"/>
      <c r="AY33" s="683"/>
      <c r="AZ33" s="511"/>
      <c r="BA33" s="504"/>
      <c r="BB33" s="618"/>
    </row>
    <row r="34" spans="1:54" ht="15" customHeight="1">
      <c r="A34" s="58" t="s">
        <v>88</v>
      </c>
      <c r="B34" s="557" t="s">
        <v>90</v>
      </c>
      <c r="C34" s="575"/>
      <c r="D34" s="65"/>
      <c r="E34" s="65">
        <v>250</v>
      </c>
      <c r="F34" s="576">
        <v>250</v>
      </c>
      <c r="G34" s="575"/>
      <c r="H34" s="65"/>
      <c r="I34" s="65"/>
      <c r="J34" s="576"/>
      <c r="K34" s="575">
        <v>14706</v>
      </c>
      <c r="L34" s="65">
        <v>14706</v>
      </c>
      <c r="M34" s="65">
        <v>13500</v>
      </c>
      <c r="N34" s="576">
        <v>13688</v>
      </c>
      <c r="O34" s="575"/>
      <c r="P34" s="65"/>
      <c r="Q34" s="65"/>
      <c r="R34" s="576"/>
      <c r="S34" s="575"/>
      <c r="T34" s="65"/>
      <c r="U34" s="65"/>
      <c r="V34" s="576"/>
      <c r="W34" s="575"/>
      <c r="X34" s="65"/>
      <c r="Y34" s="65"/>
      <c r="Z34" s="576"/>
      <c r="AA34" s="600"/>
      <c r="AB34" s="89"/>
      <c r="AC34" s="89"/>
      <c r="AD34" s="574"/>
      <c r="AE34" s="573"/>
      <c r="AF34" s="59"/>
      <c r="AG34" s="59"/>
      <c r="AH34" s="574"/>
      <c r="AI34" s="591"/>
      <c r="AJ34" s="354"/>
      <c r="AK34" s="354"/>
      <c r="AL34" s="630"/>
      <c r="AM34" s="643">
        <f>C34+G34+K34+O34+S34+W34+AA34+AE34+AI34</f>
        <v>14706</v>
      </c>
      <c r="AN34" s="472">
        <f>D34+H34+L34+P34+T34+AA34+AC34+AF34+AJ34</f>
        <v>14706</v>
      </c>
      <c r="AO34" s="472">
        <f>E34+I34+M34+Q34+U34+Y34+AC34+AG34+AK34</f>
        <v>13750</v>
      </c>
      <c r="AP34" s="81">
        <f>F34+J34+N34+R34+V34+Z34+AD34+AH34+AL34</f>
        <v>13938</v>
      </c>
      <c r="AQ34" s="650"/>
      <c r="AR34" s="482"/>
      <c r="AS34" s="510"/>
      <c r="AT34" s="613"/>
      <c r="AU34" s="668">
        <f>AM34+AQ34</f>
        <v>14706</v>
      </c>
      <c r="AV34" s="472">
        <f>AN34+AR34</f>
        <v>14706</v>
      </c>
      <c r="AW34" s="472">
        <f>AO34+AS34</f>
        <v>13750</v>
      </c>
      <c r="AX34" s="644">
        <f>AP34+AT34</f>
        <v>13938</v>
      </c>
      <c r="AY34" s="656">
        <f>i_kiad_!AQ32-AU34</f>
        <v>1033</v>
      </c>
      <c r="AZ34" s="504">
        <f>i_kiad_!AR32-AV34</f>
        <v>1033</v>
      </c>
      <c r="BA34" s="504">
        <f>i_kiad_!AS32-AW34</f>
        <v>0</v>
      </c>
      <c r="BB34" s="618">
        <f>i_kiad_!AT32-AX34</f>
        <v>1181</v>
      </c>
    </row>
    <row r="35" spans="1:54" ht="15" customHeight="1" thickBot="1">
      <c r="A35" s="64"/>
      <c r="B35" s="557"/>
      <c r="C35" s="575"/>
      <c r="D35" s="65"/>
      <c r="E35" s="65"/>
      <c r="F35" s="576"/>
      <c r="G35" s="575"/>
      <c r="H35" s="65"/>
      <c r="I35" s="65"/>
      <c r="J35" s="576"/>
      <c r="K35" s="575"/>
      <c r="L35" s="65"/>
      <c r="M35" s="65"/>
      <c r="N35" s="576"/>
      <c r="O35" s="575"/>
      <c r="P35" s="65"/>
      <c r="Q35" s="65"/>
      <c r="R35" s="576"/>
      <c r="S35" s="575"/>
      <c r="T35" s="65"/>
      <c r="U35" s="65"/>
      <c r="V35" s="576"/>
      <c r="W35" s="575"/>
      <c r="X35" s="65"/>
      <c r="Y35" s="65"/>
      <c r="Z35" s="576"/>
      <c r="AA35" s="600"/>
      <c r="AB35" s="89"/>
      <c r="AC35" s="89"/>
      <c r="AD35" s="576"/>
      <c r="AE35" s="575"/>
      <c r="AF35" s="65"/>
      <c r="AG35" s="65"/>
      <c r="AH35" s="576"/>
      <c r="AI35" s="622"/>
      <c r="AJ35" s="513"/>
      <c r="AK35" s="514"/>
      <c r="AL35" s="606"/>
      <c r="AM35" s="645"/>
      <c r="AN35" s="479"/>
      <c r="AO35" s="479"/>
      <c r="AP35" s="480"/>
      <c r="AQ35" s="650"/>
      <c r="AR35" s="515"/>
      <c r="AS35" s="510"/>
      <c r="AT35" s="613"/>
      <c r="AU35" s="645"/>
      <c r="AV35" s="484"/>
      <c r="AW35" s="479"/>
      <c r="AX35" s="646"/>
      <c r="AY35" s="684"/>
      <c r="AZ35" s="486"/>
      <c r="BA35" s="486"/>
      <c r="BB35" s="646"/>
    </row>
    <row r="36" spans="1:54" ht="20.25" customHeight="1" thickBot="1">
      <c r="A36" s="116"/>
      <c r="B36" s="563" t="s">
        <v>118</v>
      </c>
      <c r="C36" s="585">
        <f>SUM(C26:C34)</f>
        <v>216157</v>
      </c>
      <c r="D36" s="86">
        <f aca="true" t="shared" si="2" ref="D36:BB36">SUM(D26:D34)</f>
        <v>105415</v>
      </c>
      <c r="E36" s="86">
        <f t="shared" si="2"/>
        <v>64950</v>
      </c>
      <c r="F36" s="586">
        <f t="shared" si="2"/>
        <v>58923</v>
      </c>
      <c r="G36" s="585">
        <f t="shared" si="2"/>
        <v>0</v>
      </c>
      <c r="H36" s="86">
        <f t="shared" si="2"/>
        <v>0</v>
      </c>
      <c r="I36" s="86">
        <f t="shared" si="2"/>
        <v>0</v>
      </c>
      <c r="J36" s="586">
        <f t="shared" si="2"/>
        <v>0</v>
      </c>
      <c r="K36" s="585">
        <f t="shared" si="2"/>
        <v>32406</v>
      </c>
      <c r="L36" s="86">
        <f t="shared" si="2"/>
        <v>32406</v>
      </c>
      <c r="M36" s="86">
        <f t="shared" si="2"/>
        <v>32400</v>
      </c>
      <c r="N36" s="586">
        <f t="shared" si="2"/>
        <v>50896</v>
      </c>
      <c r="O36" s="585">
        <f t="shared" si="2"/>
        <v>10000</v>
      </c>
      <c r="P36" s="86">
        <f t="shared" si="2"/>
        <v>10000</v>
      </c>
      <c r="Q36" s="86">
        <f t="shared" si="2"/>
        <v>4000</v>
      </c>
      <c r="R36" s="586">
        <f t="shared" si="2"/>
        <v>5937</v>
      </c>
      <c r="S36" s="585">
        <f t="shared" si="2"/>
        <v>0</v>
      </c>
      <c r="T36" s="86">
        <f t="shared" si="2"/>
        <v>0</v>
      </c>
      <c r="U36" s="86">
        <f t="shared" si="2"/>
        <v>0</v>
      </c>
      <c r="V36" s="586">
        <f t="shared" si="2"/>
        <v>0</v>
      </c>
      <c r="W36" s="585">
        <f t="shared" si="2"/>
        <v>0</v>
      </c>
      <c r="X36" s="86">
        <f t="shared" si="2"/>
        <v>6000</v>
      </c>
      <c r="Y36" s="86">
        <f t="shared" si="2"/>
        <v>1600</v>
      </c>
      <c r="Z36" s="586">
        <f t="shared" si="2"/>
        <v>1600</v>
      </c>
      <c r="AA36" s="585">
        <f t="shared" si="2"/>
        <v>0</v>
      </c>
      <c r="AB36" s="86">
        <f t="shared" si="2"/>
        <v>0</v>
      </c>
      <c r="AC36" s="86">
        <f t="shared" si="2"/>
        <v>0</v>
      </c>
      <c r="AD36" s="586">
        <f t="shared" si="2"/>
        <v>0</v>
      </c>
      <c r="AE36" s="585">
        <f t="shared" si="2"/>
        <v>0</v>
      </c>
      <c r="AF36" s="86">
        <f t="shared" si="2"/>
        <v>0</v>
      </c>
      <c r="AG36" s="86">
        <f t="shared" si="2"/>
        <v>0</v>
      </c>
      <c r="AH36" s="586">
        <f t="shared" si="2"/>
        <v>0</v>
      </c>
      <c r="AI36" s="585">
        <f t="shared" si="2"/>
        <v>0</v>
      </c>
      <c r="AJ36" s="86">
        <f t="shared" si="2"/>
        <v>0</v>
      </c>
      <c r="AK36" s="86">
        <f t="shared" si="2"/>
        <v>0</v>
      </c>
      <c r="AL36" s="586">
        <f t="shared" si="2"/>
        <v>0</v>
      </c>
      <c r="AM36" s="585">
        <f t="shared" si="2"/>
        <v>258563</v>
      </c>
      <c r="AN36" s="86">
        <f t="shared" si="2"/>
        <v>153821</v>
      </c>
      <c r="AO36" s="86">
        <f t="shared" si="2"/>
        <v>102950</v>
      </c>
      <c r="AP36" s="96">
        <f t="shared" si="2"/>
        <v>117356</v>
      </c>
      <c r="AQ36" s="635">
        <f t="shared" si="2"/>
        <v>0</v>
      </c>
      <c r="AR36" s="519">
        <f t="shared" si="2"/>
        <v>0</v>
      </c>
      <c r="AS36" s="517">
        <f t="shared" si="2"/>
        <v>0</v>
      </c>
      <c r="AT36" s="655">
        <f t="shared" si="2"/>
        <v>0</v>
      </c>
      <c r="AU36" s="585">
        <f t="shared" si="2"/>
        <v>258563</v>
      </c>
      <c r="AV36" s="86">
        <f t="shared" si="2"/>
        <v>153821</v>
      </c>
      <c r="AW36" s="86">
        <f t="shared" si="2"/>
        <v>102950</v>
      </c>
      <c r="AX36" s="586">
        <f t="shared" si="2"/>
        <v>117356</v>
      </c>
      <c r="AY36" s="635">
        <f t="shared" si="2"/>
        <v>683666</v>
      </c>
      <c r="AZ36" s="518">
        <f t="shared" si="2"/>
        <v>566375</v>
      </c>
      <c r="BA36" s="518">
        <f t="shared" si="2"/>
        <v>546310</v>
      </c>
      <c r="BB36" s="655">
        <f t="shared" si="2"/>
        <v>581506</v>
      </c>
    </row>
    <row r="37" spans="1:54" ht="15" customHeight="1">
      <c r="A37" s="87"/>
      <c r="B37" s="559"/>
      <c r="C37" s="581"/>
      <c r="D37" s="60"/>
      <c r="E37" s="60"/>
      <c r="F37" s="582"/>
      <c r="G37" s="581"/>
      <c r="H37" s="60"/>
      <c r="I37" s="60"/>
      <c r="J37" s="584"/>
      <c r="K37" s="581"/>
      <c r="L37" s="60"/>
      <c r="M37" s="60"/>
      <c r="N37" s="582"/>
      <c r="O37" s="581"/>
      <c r="P37" s="60"/>
      <c r="Q37" s="60"/>
      <c r="R37" s="582"/>
      <c r="S37" s="581"/>
      <c r="T37" s="60"/>
      <c r="U37" s="60"/>
      <c r="V37" s="582"/>
      <c r="W37" s="594"/>
      <c r="X37" s="503"/>
      <c r="Y37" s="503"/>
      <c r="Z37" s="595"/>
      <c r="AA37" s="601"/>
      <c r="AB37" s="80"/>
      <c r="AC37" s="520"/>
      <c r="AD37" s="602"/>
      <c r="AE37" s="617"/>
      <c r="AF37" s="521"/>
      <c r="AG37" s="521"/>
      <c r="AH37" s="618"/>
      <c r="AI37" s="617"/>
      <c r="AJ37" s="521"/>
      <c r="AK37" s="521"/>
      <c r="AL37" s="618"/>
      <c r="AM37" s="594"/>
      <c r="AN37" s="503"/>
      <c r="AO37" s="503"/>
      <c r="AP37" s="372"/>
      <c r="AQ37" s="656"/>
      <c r="AR37" s="521"/>
      <c r="AS37" s="504"/>
      <c r="AT37" s="618"/>
      <c r="AU37" s="594"/>
      <c r="AV37" s="372"/>
      <c r="AW37" s="503"/>
      <c r="AX37" s="618"/>
      <c r="AY37" s="617"/>
      <c r="AZ37" s="521"/>
      <c r="BA37" s="504"/>
      <c r="BB37" s="618"/>
    </row>
    <row r="38" spans="1:54" ht="15" customHeight="1">
      <c r="A38" s="58" t="s">
        <v>92</v>
      </c>
      <c r="B38" s="556" t="s">
        <v>119</v>
      </c>
      <c r="C38" s="573"/>
      <c r="D38" s="59"/>
      <c r="E38" s="59"/>
      <c r="F38" s="574"/>
      <c r="G38" s="591">
        <v>700</v>
      </c>
      <c r="H38" s="59">
        <v>700</v>
      </c>
      <c r="I38" s="82"/>
      <c r="J38" s="574">
        <v>115</v>
      </c>
      <c r="K38" s="573"/>
      <c r="L38" s="59"/>
      <c r="M38" s="59">
        <v>640</v>
      </c>
      <c r="N38" s="574">
        <v>1169</v>
      </c>
      <c r="O38" s="573"/>
      <c r="P38" s="59"/>
      <c r="Q38" s="59"/>
      <c r="R38" s="574"/>
      <c r="S38" s="573"/>
      <c r="T38" s="59"/>
      <c r="U38" s="59"/>
      <c r="V38" s="574"/>
      <c r="W38" s="573"/>
      <c r="X38" s="59"/>
      <c r="Y38" s="59"/>
      <c r="Z38" s="574"/>
      <c r="AA38" s="591"/>
      <c r="AB38" s="82"/>
      <c r="AC38" s="473"/>
      <c r="AD38" s="603"/>
      <c r="AE38" s="604"/>
      <c r="AF38" s="474"/>
      <c r="AG38" s="474"/>
      <c r="AH38" s="619"/>
      <c r="AI38" s="631"/>
      <c r="AJ38" s="502"/>
      <c r="AK38" s="502"/>
      <c r="AL38" s="606"/>
      <c r="AM38" s="643">
        <f>C38+G38+K38+O38+S38+Y38+AB38+AE38+AI38</f>
        <v>700</v>
      </c>
      <c r="AN38" s="472">
        <f>D38+H38+L38+P38+T38+AA38+AC38+AF38+AJ38</f>
        <v>700</v>
      </c>
      <c r="AO38" s="472">
        <f>E38+I38+M38+Q38+U38+AB38+AE38+AG38+AK38</f>
        <v>640</v>
      </c>
      <c r="AP38" s="81">
        <f>F38+J38+N38+R38+V38+AC38+AF38+AH38+AL38</f>
        <v>1284</v>
      </c>
      <c r="AQ38" s="604">
        <v>0</v>
      </c>
      <c r="AR38" s="474"/>
      <c r="AS38" s="509"/>
      <c r="AT38" s="611"/>
      <c r="AU38" s="643">
        <f>AM38+AQ38</f>
        <v>700</v>
      </c>
      <c r="AV38" s="475">
        <f>AN38+AR38</f>
        <v>700</v>
      </c>
      <c r="AW38" s="472">
        <f>AO38+AS38</f>
        <v>640</v>
      </c>
      <c r="AX38" s="644">
        <f>AP38+AT38</f>
        <v>1284</v>
      </c>
      <c r="AY38" s="673"/>
      <c r="AZ38" s="505"/>
      <c r="BA38" s="478"/>
      <c r="BB38" s="669"/>
    </row>
    <row r="39" spans="1:54" ht="15" customHeight="1">
      <c r="A39" s="58"/>
      <c r="B39" s="556"/>
      <c r="C39" s="573"/>
      <c r="D39" s="59"/>
      <c r="E39" s="59"/>
      <c r="F39" s="574"/>
      <c r="G39" s="573"/>
      <c r="H39" s="60"/>
      <c r="I39" s="59"/>
      <c r="J39" s="582"/>
      <c r="K39" s="573"/>
      <c r="L39" s="59"/>
      <c r="M39" s="59"/>
      <c r="N39" s="574"/>
      <c r="O39" s="573"/>
      <c r="P39" s="59"/>
      <c r="Q39" s="59"/>
      <c r="R39" s="574"/>
      <c r="S39" s="573"/>
      <c r="T39" s="59"/>
      <c r="U39" s="59"/>
      <c r="V39" s="574"/>
      <c r="W39" s="573"/>
      <c r="X39" s="59"/>
      <c r="Y39" s="59"/>
      <c r="Z39" s="574"/>
      <c r="AA39" s="591"/>
      <c r="AB39" s="82"/>
      <c r="AC39" s="473"/>
      <c r="AD39" s="603"/>
      <c r="AE39" s="604"/>
      <c r="AF39" s="474"/>
      <c r="AG39" s="474"/>
      <c r="AH39" s="619"/>
      <c r="AI39" s="631"/>
      <c r="AJ39" s="502"/>
      <c r="AK39" s="502"/>
      <c r="AL39" s="611"/>
      <c r="AM39" s="643"/>
      <c r="AN39" s="472"/>
      <c r="AO39" s="472"/>
      <c r="AP39" s="81"/>
      <c r="AQ39" s="604"/>
      <c r="AR39" s="474"/>
      <c r="AS39" s="509"/>
      <c r="AT39" s="611"/>
      <c r="AU39" s="643"/>
      <c r="AV39" s="475"/>
      <c r="AW39" s="472"/>
      <c r="AX39" s="669"/>
      <c r="AY39" s="673"/>
      <c r="AZ39" s="505"/>
      <c r="BA39" s="478"/>
      <c r="BB39" s="669"/>
    </row>
    <row r="40" spans="1:54" ht="15" customHeight="1">
      <c r="A40" s="58" t="s">
        <v>94</v>
      </c>
      <c r="B40" s="556" t="s">
        <v>95</v>
      </c>
      <c r="C40" s="573">
        <v>134511</v>
      </c>
      <c r="D40" s="59">
        <v>135711</v>
      </c>
      <c r="E40" s="59">
        <v>70287</v>
      </c>
      <c r="F40" s="574">
        <v>71145</v>
      </c>
      <c r="G40" s="573">
        <v>597337</v>
      </c>
      <c r="H40" s="59">
        <v>543738</v>
      </c>
      <c r="I40" s="59">
        <v>394789</v>
      </c>
      <c r="J40" s="574">
        <v>442409</v>
      </c>
      <c r="K40" s="573">
        <v>30616</v>
      </c>
      <c r="L40" s="59">
        <v>37623</v>
      </c>
      <c r="M40" s="59">
        <v>12085</v>
      </c>
      <c r="N40" s="574">
        <v>32369</v>
      </c>
      <c r="O40" s="573">
        <v>707985</v>
      </c>
      <c r="P40" s="59">
        <v>707985</v>
      </c>
      <c r="Q40" s="59">
        <v>841759</v>
      </c>
      <c r="R40" s="574">
        <v>847633</v>
      </c>
      <c r="S40" s="573">
        <v>311599</v>
      </c>
      <c r="T40" s="59">
        <v>311599</v>
      </c>
      <c r="U40" s="59">
        <v>311300</v>
      </c>
      <c r="V40" s="574">
        <v>283970</v>
      </c>
      <c r="W40" s="573">
        <v>209608</v>
      </c>
      <c r="X40" s="82">
        <v>215608</v>
      </c>
      <c r="Y40" s="59">
        <v>116449</v>
      </c>
      <c r="Z40" s="574">
        <v>117449</v>
      </c>
      <c r="AA40" s="604">
        <v>117593</v>
      </c>
      <c r="AB40" s="63">
        <v>117593</v>
      </c>
      <c r="AC40" s="473">
        <v>110848</v>
      </c>
      <c r="AD40" s="603">
        <v>145477</v>
      </c>
      <c r="AE40" s="620">
        <v>384881</v>
      </c>
      <c r="AF40" s="522">
        <v>491214</v>
      </c>
      <c r="AG40" s="522">
        <v>470944</v>
      </c>
      <c r="AH40" s="621">
        <v>467423</v>
      </c>
      <c r="AI40" s="631"/>
      <c r="AJ40" s="502"/>
      <c r="AK40" s="502"/>
      <c r="AL40" s="606"/>
      <c r="AM40" s="643">
        <f>C40+G40+K40+O40+S40+W40+AA40+AE40+AI40</f>
        <v>2494130</v>
      </c>
      <c r="AN40" s="472">
        <f>D40+H40+L40+P40+T40+X40+AB40+AF40+AJ40</f>
        <v>2561071</v>
      </c>
      <c r="AO40" s="472">
        <f>E40+I40+M40+Q40+U40+Y40+AC40+AG40+AK40</f>
        <v>2328461</v>
      </c>
      <c r="AP40" s="81">
        <f>F40+J40+N40+R40+V40+Z40+AD40+AH40+AL40</f>
        <v>2407875</v>
      </c>
      <c r="AQ40" s="604"/>
      <c r="AR40" s="474"/>
      <c r="AS40" s="509"/>
      <c r="AT40" s="611"/>
      <c r="AU40" s="643">
        <f>AM40+AQ40</f>
        <v>2494130</v>
      </c>
      <c r="AV40" s="475">
        <f>AN40+AR40</f>
        <v>2561071</v>
      </c>
      <c r="AW40" s="472">
        <f>AO40+AS40</f>
        <v>2328461</v>
      </c>
      <c r="AX40" s="644">
        <f>AP40+AT40</f>
        <v>2407875</v>
      </c>
      <c r="AY40" s="673"/>
      <c r="AZ40" s="505"/>
      <c r="BA40" s="478"/>
      <c r="BB40" s="669"/>
    </row>
    <row r="41" spans="1:54" ht="15" customHeight="1" thickBot="1">
      <c r="A41" s="64"/>
      <c r="B41" s="557"/>
      <c r="C41" s="575"/>
      <c r="D41" s="65"/>
      <c r="E41" s="65"/>
      <c r="F41" s="576"/>
      <c r="G41" s="575"/>
      <c r="H41" s="65"/>
      <c r="I41" s="65"/>
      <c r="J41" s="576"/>
      <c r="K41" s="575"/>
      <c r="L41" s="65"/>
      <c r="M41" s="65"/>
      <c r="N41" s="576"/>
      <c r="O41" s="575"/>
      <c r="P41" s="65"/>
      <c r="Q41" s="65"/>
      <c r="R41" s="576"/>
      <c r="S41" s="575"/>
      <c r="T41" s="65"/>
      <c r="U41" s="65"/>
      <c r="V41" s="576"/>
      <c r="W41" s="575"/>
      <c r="X41" s="65"/>
      <c r="Y41" s="65"/>
      <c r="Z41" s="576"/>
      <c r="AA41" s="600"/>
      <c r="AB41" s="89"/>
      <c r="AC41" s="512"/>
      <c r="AD41" s="605"/>
      <c r="AE41" s="622"/>
      <c r="AF41" s="515"/>
      <c r="AG41" s="515"/>
      <c r="AH41" s="613"/>
      <c r="AI41" s="622"/>
      <c r="AJ41" s="515"/>
      <c r="AK41" s="515"/>
      <c r="AL41" s="613"/>
      <c r="AM41" s="645"/>
      <c r="AN41" s="479"/>
      <c r="AO41" s="479"/>
      <c r="AP41" s="661"/>
      <c r="AQ41" s="650"/>
      <c r="AR41" s="515"/>
      <c r="AS41" s="523"/>
      <c r="AT41" s="613"/>
      <c r="AU41" s="645"/>
      <c r="AV41" s="90"/>
      <c r="AW41" s="479"/>
      <c r="AX41" s="646"/>
      <c r="AY41" s="684"/>
      <c r="AZ41" s="524"/>
      <c r="BA41" s="486"/>
      <c r="BB41" s="646"/>
    </row>
    <row r="42" spans="1:54" ht="28.5" thickBot="1">
      <c r="A42" s="114"/>
      <c r="B42" s="558" t="s">
        <v>120</v>
      </c>
      <c r="C42" s="577">
        <f aca="true" t="shared" si="3" ref="C42:BB42">SUM(C36:C41)</f>
        <v>350668</v>
      </c>
      <c r="D42" s="72">
        <f t="shared" si="3"/>
        <v>241126</v>
      </c>
      <c r="E42" s="72">
        <f t="shared" si="3"/>
        <v>135237</v>
      </c>
      <c r="F42" s="578">
        <f t="shared" si="3"/>
        <v>130068</v>
      </c>
      <c r="G42" s="577">
        <f t="shared" si="3"/>
        <v>598037</v>
      </c>
      <c r="H42" s="72">
        <f t="shared" si="3"/>
        <v>544438</v>
      </c>
      <c r="I42" s="72">
        <f t="shared" si="3"/>
        <v>394789</v>
      </c>
      <c r="J42" s="578">
        <f t="shared" si="3"/>
        <v>442524</v>
      </c>
      <c r="K42" s="577">
        <f t="shared" si="3"/>
        <v>63022</v>
      </c>
      <c r="L42" s="72">
        <f t="shared" si="3"/>
        <v>70029</v>
      </c>
      <c r="M42" s="72">
        <f t="shared" si="3"/>
        <v>45125</v>
      </c>
      <c r="N42" s="578">
        <f t="shared" si="3"/>
        <v>84434</v>
      </c>
      <c r="O42" s="577">
        <f t="shared" si="3"/>
        <v>717985</v>
      </c>
      <c r="P42" s="72">
        <f t="shared" si="3"/>
        <v>717985</v>
      </c>
      <c r="Q42" s="72">
        <f t="shared" si="3"/>
        <v>845759</v>
      </c>
      <c r="R42" s="578">
        <f t="shared" si="3"/>
        <v>853570</v>
      </c>
      <c r="S42" s="577">
        <f t="shared" si="3"/>
        <v>311599</v>
      </c>
      <c r="T42" s="72">
        <f t="shared" si="3"/>
        <v>311599</v>
      </c>
      <c r="U42" s="72">
        <f t="shared" si="3"/>
        <v>311300</v>
      </c>
      <c r="V42" s="578">
        <f t="shared" si="3"/>
        <v>283970</v>
      </c>
      <c r="W42" s="577">
        <f t="shared" si="3"/>
        <v>209608</v>
      </c>
      <c r="X42" s="72">
        <f t="shared" si="3"/>
        <v>221608</v>
      </c>
      <c r="Y42" s="72">
        <f t="shared" si="3"/>
        <v>118049</v>
      </c>
      <c r="Z42" s="578">
        <f t="shared" si="3"/>
        <v>119049</v>
      </c>
      <c r="AA42" s="577">
        <f t="shared" si="3"/>
        <v>117593</v>
      </c>
      <c r="AB42" s="72">
        <f t="shared" si="3"/>
        <v>117593</v>
      </c>
      <c r="AC42" s="72">
        <f t="shared" si="3"/>
        <v>110848</v>
      </c>
      <c r="AD42" s="578">
        <f t="shared" si="3"/>
        <v>145477</v>
      </c>
      <c r="AE42" s="607">
        <f t="shared" si="3"/>
        <v>384881</v>
      </c>
      <c r="AF42" s="73">
        <f t="shared" si="3"/>
        <v>491214</v>
      </c>
      <c r="AG42" s="73">
        <f t="shared" si="3"/>
        <v>470944</v>
      </c>
      <c r="AH42" s="578">
        <f t="shared" si="3"/>
        <v>467423</v>
      </c>
      <c r="AI42" s="607">
        <f t="shared" si="3"/>
        <v>0</v>
      </c>
      <c r="AJ42" s="487">
        <f t="shared" si="3"/>
        <v>0</v>
      </c>
      <c r="AK42" s="488">
        <f t="shared" si="3"/>
        <v>0</v>
      </c>
      <c r="AL42" s="632">
        <f t="shared" si="3"/>
        <v>0</v>
      </c>
      <c r="AM42" s="637">
        <f>SUM(AM36:AM41)</f>
        <v>2753393</v>
      </c>
      <c r="AN42" s="488">
        <f>SUM(AN36:AN41)</f>
        <v>2715592</v>
      </c>
      <c r="AO42" s="488">
        <f>SUM(AO36:AO41)</f>
        <v>2432051</v>
      </c>
      <c r="AP42" s="74">
        <f>SUM(AP36:AP41)</f>
        <v>2526515</v>
      </c>
      <c r="AQ42" s="637">
        <f t="shared" si="3"/>
        <v>0</v>
      </c>
      <c r="AR42" s="488">
        <f>SUM(AR36:AR41)</f>
        <v>0</v>
      </c>
      <c r="AS42" s="488">
        <f>SUM(AS36:AS41)</f>
        <v>0</v>
      </c>
      <c r="AT42" s="626">
        <f>SUM(AT36:AT41)</f>
        <v>0</v>
      </c>
      <c r="AU42" s="577">
        <f>SUM(AU36:AU41)</f>
        <v>2753393</v>
      </c>
      <c r="AV42" s="73">
        <f t="shared" si="3"/>
        <v>2715592</v>
      </c>
      <c r="AW42" s="72">
        <f t="shared" si="3"/>
        <v>2432051</v>
      </c>
      <c r="AX42" s="578">
        <f>SUM(AX36:AX41)</f>
        <v>2526515</v>
      </c>
      <c r="AY42" s="637">
        <f t="shared" si="3"/>
        <v>683666</v>
      </c>
      <c r="AZ42" s="488">
        <f t="shared" si="3"/>
        <v>566375</v>
      </c>
      <c r="BA42" s="490">
        <f t="shared" si="3"/>
        <v>546310</v>
      </c>
      <c r="BB42" s="626">
        <f t="shared" si="3"/>
        <v>581506</v>
      </c>
    </row>
    <row r="43" spans="1:54" ht="13.5" thickBot="1">
      <c r="A43" s="118"/>
      <c r="B43" s="564"/>
      <c r="C43" s="587"/>
      <c r="D43" s="85"/>
      <c r="E43" s="85"/>
      <c r="F43" s="584"/>
      <c r="G43" s="583"/>
      <c r="H43" s="66"/>
      <c r="I43" s="66"/>
      <c r="J43" s="584"/>
      <c r="K43" s="583"/>
      <c r="L43" s="66"/>
      <c r="M43" s="66"/>
      <c r="N43" s="584"/>
      <c r="O43" s="583"/>
      <c r="P43" s="66"/>
      <c r="Q43" s="66"/>
      <c r="R43" s="584"/>
      <c r="S43" s="583"/>
      <c r="T43" s="66"/>
      <c r="U43" s="66"/>
      <c r="V43" s="584"/>
      <c r="W43" s="583"/>
      <c r="X43" s="66"/>
      <c r="Y43" s="66"/>
      <c r="Z43" s="584"/>
      <c r="AA43" s="599"/>
      <c r="AB43" s="67"/>
      <c r="AC43" s="67"/>
      <c r="AD43" s="606"/>
      <c r="AE43" s="623"/>
      <c r="AF43" s="68"/>
      <c r="AG43" s="68"/>
      <c r="AH43" s="606"/>
      <c r="AI43" s="633"/>
      <c r="AJ43" s="507"/>
      <c r="AK43" s="508"/>
      <c r="AL43" s="634"/>
      <c r="AM43" s="647"/>
      <c r="AN43" s="526"/>
      <c r="AO43" s="526"/>
      <c r="AP43" s="73"/>
      <c r="AQ43" s="654"/>
      <c r="AR43" s="68"/>
      <c r="AS43" s="66"/>
      <c r="AT43" s="606"/>
      <c r="AU43" s="594"/>
      <c r="AV43" s="94"/>
      <c r="AW43" s="95"/>
      <c r="AX43" s="674"/>
      <c r="AY43" s="637"/>
      <c r="AZ43" s="528"/>
      <c r="BA43" s="529"/>
      <c r="BB43" s="608"/>
    </row>
    <row r="44" spans="1:54" ht="22.5" customHeight="1" thickBot="1">
      <c r="A44" s="116"/>
      <c r="B44" s="563" t="s">
        <v>121</v>
      </c>
      <c r="C44" s="585">
        <f aca="true" t="shared" si="4" ref="C44:AH44">C16+C42</f>
        <v>407868</v>
      </c>
      <c r="D44" s="86">
        <f t="shared" si="4"/>
        <v>298326</v>
      </c>
      <c r="E44" s="86">
        <f t="shared" si="4"/>
        <v>253885</v>
      </c>
      <c r="F44" s="586">
        <f t="shared" si="4"/>
        <v>270103</v>
      </c>
      <c r="G44" s="585">
        <f t="shared" si="4"/>
        <v>598037</v>
      </c>
      <c r="H44" s="86">
        <f t="shared" si="4"/>
        <v>544438</v>
      </c>
      <c r="I44" s="86">
        <f t="shared" si="4"/>
        <v>394789</v>
      </c>
      <c r="J44" s="586">
        <f t="shared" si="4"/>
        <v>442524</v>
      </c>
      <c r="K44" s="585">
        <f t="shared" si="4"/>
        <v>541008</v>
      </c>
      <c r="L44" s="86">
        <f t="shared" si="4"/>
        <v>548015</v>
      </c>
      <c r="M44" s="86">
        <f t="shared" si="4"/>
        <v>517593</v>
      </c>
      <c r="N44" s="586">
        <f t="shared" si="4"/>
        <v>570874</v>
      </c>
      <c r="O44" s="585">
        <f t="shared" si="4"/>
        <v>717985</v>
      </c>
      <c r="P44" s="86">
        <f t="shared" si="4"/>
        <v>717985</v>
      </c>
      <c r="Q44" s="86">
        <f t="shared" si="4"/>
        <v>845759</v>
      </c>
      <c r="R44" s="586">
        <f t="shared" si="4"/>
        <v>853570</v>
      </c>
      <c r="S44" s="585">
        <f t="shared" si="4"/>
        <v>311599</v>
      </c>
      <c r="T44" s="86">
        <f t="shared" si="4"/>
        <v>311599</v>
      </c>
      <c r="U44" s="86">
        <f t="shared" si="4"/>
        <v>311300</v>
      </c>
      <c r="V44" s="586">
        <f t="shared" si="4"/>
        <v>283970</v>
      </c>
      <c r="W44" s="585">
        <f t="shared" si="4"/>
        <v>209608</v>
      </c>
      <c r="X44" s="86">
        <f t="shared" si="4"/>
        <v>221608</v>
      </c>
      <c r="Y44" s="86">
        <f t="shared" si="4"/>
        <v>118049</v>
      </c>
      <c r="Z44" s="586">
        <f t="shared" si="4"/>
        <v>121269</v>
      </c>
      <c r="AA44" s="585">
        <f t="shared" si="4"/>
        <v>117593</v>
      </c>
      <c r="AB44" s="86">
        <f t="shared" si="4"/>
        <v>117593</v>
      </c>
      <c r="AC44" s="86">
        <f t="shared" si="4"/>
        <v>110848</v>
      </c>
      <c r="AD44" s="586">
        <f t="shared" si="4"/>
        <v>145477</v>
      </c>
      <c r="AE44" s="624">
        <f t="shared" si="4"/>
        <v>384881</v>
      </c>
      <c r="AF44" s="96">
        <f t="shared" si="4"/>
        <v>510092</v>
      </c>
      <c r="AG44" s="96">
        <f t="shared" si="4"/>
        <v>470944</v>
      </c>
      <c r="AH44" s="586">
        <f t="shared" si="4"/>
        <v>515655</v>
      </c>
      <c r="AI44" s="635">
        <f aca="true" t="shared" si="5" ref="AI44:BB44">AI16+AI42</f>
        <v>0</v>
      </c>
      <c r="AJ44" s="518">
        <f t="shared" si="5"/>
        <v>0</v>
      </c>
      <c r="AK44" s="530">
        <f t="shared" si="5"/>
        <v>0</v>
      </c>
      <c r="AL44" s="636">
        <f t="shared" si="5"/>
        <v>0</v>
      </c>
      <c r="AM44" s="585">
        <f t="shared" si="5"/>
        <v>3288579</v>
      </c>
      <c r="AN44" s="86">
        <f t="shared" si="5"/>
        <v>3269656</v>
      </c>
      <c r="AO44" s="86">
        <f t="shared" si="5"/>
        <v>3023167</v>
      </c>
      <c r="AP44" s="96">
        <f t="shared" si="5"/>
        <v>3203442</v>
      </c>
      <c r="AQ44" s="635">
        <f t="shared" si="5"/>
        <v>13088</v>
      </c>
      <c r="AR44" s="531">
        <f t="shared" si="5"/>
        <v>13088</v>
      </c>
      <c r="AS44" s="96">
        <f t="shared" si="5"/>
        <v>0</v>
      </c>
      <c r="AT44" s="586">
        <f t="shared" si="5"/>
        <v>0</v>
      </c>
      <c r="AU44" s="585">
        <f t="shared" si="5"/>
        <v>3301667</v>
      </c>
      <c r="AV44" s="96">
        <f t="shared" si="5"/>
        <v>3282744</v>
      </c>
      <c r="AW44" s="86">
        <f t="shared" si="5"/>
        <v>3023167</v>
      </c>
      <c r="AX44" s="586">
        <f>AX16+AX42</f>
        <v>3203442</v>
      </c>
      <c r="AY44" s="635">
        <f t="shared" si="5"/>
        <v>683666</v>
      </c>
      <c r="AZ44" s="530">
        <f t="shared" si="5"/>
        <v>566375</v>
      </c>
      <c r="BA44" s="530">
        <f t="shared" si="5"/>
        <v>546310</v>
      </c>
      <c r="BB44" s="655">
        <f t="shared" si="5"/>
        <v>581506</v>
      </c>
    </row>
    <row r="45" spans="1:54" ht="28.5" customHeight="1" thickBot="1">
      <c r="A45" s="71"/>
      <c r="B45" s="565" t="s">
        <v>122</v>
      </c>
      <c r="C45" s="577"/>
      <c r="D45" s="72"/>
      <c r="E45" s="72"/>
      <c r="F45" s="578"/>
      <c r="G45" s="577"/>
      <c r="H45" s="72"/>
      <c r="I45" s="72"/>
      <c r="J45" s="578"/>
      <c r="K45" s="577"/>
      <c r="L45" s="72"/>
      <c r="M45" s="72"/>
      <c r="N45" s="578"/>
      <c r="O45" s="577"/>
      <c r="P45" s="72"/>
      <c r="Q45" s="72"/>
      <c r="R45" s="578"/>
      <c r="S45" s="577"/>
      <c r="T45" s="72"/>
      <c r="U45" s="72"/>
      <c r="V45" s="578"/>
      <c r="W45" s="577"/>
      <c r="X45" s="72"/>
      <c r="Y45" s="72"/>
      <c r="Z45" s="578"/>
      <c r="AA45" s="607"/>
      <c r="AB45" s="73"/>
      <c r="AC45" s="73"/>
      <c r="AD45" s="608"/>
      <c r="AE45" s="625"/>
      <c r="AF45" s="74"/>
      <c r="AG45" s="74"/>
      <c r="AH45" s="626"/>
      <c r="AI45" s="637"/>
      <c r="AJ45" s="490"/>
      <c r="AK45" s="488"/>
      <c r="AL45" s="614"/>
      <c r="AM45" s="577"/>
      <c r="AN45" s="72"/>
      <c r="AO45" s="487"/>
      <c r="AP45" s="662"/>
      <c r="AQ45" s="657">
        <f>AQ44</f>
        <v>13088</v>
      </c>
      <c r="AR45" s="525">
        <f>AR44</f>
        <v>13088</v>
      </c>
      <c r="AS45" s="525">
        <f>AS44</f>
        <v>0</v>
      </c>
      <c r="AT45" s="658">
        <f>AT44</f>
        <v>0</v>
      </c>
      <c r="AU45" s="607">
        <f>SUM(AQ45)</f>
        <v>13088</v>
      </c>
      <c r="AV45" s="73">
        <f>SUM(AR45)</f>
        <v>13088</v>
      </c>
      <c r="AW45" s="73">
        <f>SUM(AS45)</f>
        <v>0</v>
      </c>
      <c r="AX45" s="578">
        <f>SUM(AT45)</f>
        <v>0</v>
      </c>
      <c r="AY45" s="637"/>
      <c r="AZ45" s="488"/>
      <c r="BA45" s="488"/>
      <c r="BB45" s="626"/>
    </row>
    <row r="46" spans="1:54" ht="22.5" customHeight="1" thickBot="1">
      <c r="A46" s="71"/>
      <c r="B46" s="558" t="s">
        <v>123</v>
      </c>
      <c r="C46" s="588">
        <f aca="true" t="shared" si="6" ref="C46:AV46">C44-C45</f>
        <v>407868</v>
      </c>
      <c r="D46" s="589">
        <f t="shared" si="6"/>
        <v>298326</v>
      </c>
      <c r="E46" s="589">
        <f t="shared" si="6"/>
        <v>253885</v>
      </c>
      <c r="F46" s="590">
        <f t="shared" si="6"/>
        <v>270103</v>
      </c>
      <c r="G46" s="588">
        <f t="shared" si="6"/>
        <v>598037</v>
      </c>
      <c r="H46" s="589">
        <f t="shared" si="6"/>
        <v>544438</v>
      </c>
      <c r="I46" s="589">
        <f t="shared" si="6"/>
        <v>394789</v>
      </c>
      <c r="J46" s="590">
        <f t="shared" si="6"/>
        <v>442524</v>
      </c>
      <c r="K46" s="588">
        <f t="shared" si="6"/>
        <v>541008</v>
      </c>
      <c r="L46" s="589">
        <f t="shared" si="6"/>
        <v>548015</v>
      </c>
      <c r="M46" s="589">
        <f t="shared" si="6"/>
        <v>517593</v>
      </c>
      <c r="N46" s="590">
        <f t="shared" si="6"/>
        <v>570874</v>
      </c>
      <c r="O46" s="588">
        <f t="shared" si="6"/>
        <v>717985</v>
      </c>
      <c r="P46" s="589">
        <f t="shared" si="6"/>
        <v>717985</v>
      </c>
      <c r="Q46" s="589">
        <f t="shared" si="6"/>
        <v>845759</v>
      </c>
      <c r="R46" s="590">
        <f t="shared" si="6"/>
        <v>853570</v>
      </c>
      <c r="S46" s="588">
        <f t="shared" si="6"/>
        <v>311599</v>
      </c>
      <c r="T46" s="589">
        <f t="shared" si="6"/>
        <v>311599</v>
      </c>
      <c r="U46" s="589">
        <f t="shared" si="6"/>
        <v>311300</v>
      </c>
      <c r="V46" s="590">
        <f t="shared" si="6"/>
        <v>283970</v>
      </c>
      <c r="W46" s="588">
        <f t="shared" si="6"/>
        <v>209608</v>
      </c>
      <c r="X46" s="589">
        <f t="shared" si="6"/>
        <v>221608</v>
      </c>
      <c r="Y46" s="589">
        <f t="shared" si="6"/>
        <v>118049</v>
      </c>
      <c r="Z46" s="590">
        <f t="shared" si="6"/>
        <v>121269</v>
      </c>
      <c r="AA46" s="588">
        <f t="shared" si="6"/>
        <v>117593</v>
      </c>
      <c r="AB46" s="589">
        <f t="shared" si="6"/>
        <v>117593</v>
      </c>
      <c r="AC46" s="589">
        <f t="shared" si="6"/>
        <v>110848</v>
      </c>
      <c r="AD46" s="590">
        <f t="shared" si="6"/>
        <v>145477</v>
      </c>
      <c r="AE46" s="588">
        <f t="shared" si="6"/>
        <v>384881</v>
      </c>
      <c r="AF46" s="627">
        <f t="shared" si="6"/>
        <v>510092</v>
      </c>
      <c r="AG46" s="627">
        <f t="shared" si="6"/>
        <v>470944</v>
      </c>
      <c r="AH46" s="590">
        <f t="shared" si="6"/>
        <v>515655</v>
      </c>
      <c r="AI46" s="638">
        <f t="shared" si="6"/>
        <v>0</v>
      </c>
      <c r="AJ46" s="639">
        <f t="shared" si="6"/>
        <v>0</v>
      </c>
      <c r="AK46" s="640">
        <f t="shared" si="6"/>
        <v>0</v>
      </c>
      <c r="AL46" s="641">
        <f t="shared" si="6"/>
        <v>0</v>
      </c>
      <c r="AM46" s="648">
        <f t="shared" si="6"/>
        <v>3288579</v>
      </c>
      <c r="AN46" s="649">
        <f t="shared" si="6"/>
        <v>3269656</v>
      </c>
      <c r="AO46" s="649">
        <f t="shared" si="6"/>
        <v>3023167</v>
      </c>
      <c r="AP46" s="663">
        <f>AP44-AP45</f>
        <v>3203442</v>
      </c>
      <c r="AQ46" s="659">
        <f t="shared" si="6"/>
        <v>0</v>
      </c>
      <c r="AR46" s="639">
        <f t="shared" si="6"/>
        <v>0</v>
      </c>
      <c r="AS46" s="640">
        <f t="shared" si="6"/>
        <v>0</v>
      </c>
      <c r="AT46" s="660">
        <f t="shared" si="6"/>
        <v>0</v>
      </c>
      <c r="AU46" s="675">
        <f>AU44-AU45</f>
        <v>3288579</v>
      </c>
      <c r="AV46" s="534">
        <f t="shared" si="6"/>
        <v>3269656</v>
      </c>
      <c r="AW46" s="533">
        <f>AW44-AW45</f>
        <v>3023167</v>
      </c>
      <c r="AX46" s="676">
        <f>AX44-AX45</f>
        <v>3203442</v>
      </c>
      <c r="AY46" s="685"/>
      <c r="AZ46" s="535"/>
      <c r="BA46" s="535"/>
      <c r="BB46" s="686"/>
    </row>
    <row r="47" spans="2:54" ht="12.75">
      <c r="B47" s="117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882" t="s">
        <v>124</v>
      </c>
      <c r="Z47" s="883"/>
      <c r="AA47" s="884"/>
      <c r="AB47" s="884"/>
      <c r="AC47" s="884"/>
      <c r="AD47" s="884"/>
      <c r="AE47" s="884"/>
      <c r="AF47" s="884"/>
      <c r="AG47" s="536"/>
      <c r="AH47" s="536"/>
      <c r="AI47" s="537"/>
      <c r="AJ47" s="537"/>
      <c r="AK47" s="537"/>
      <c r="AL47" s="537"/>
      <c r="AM47" s="538"/>
      <c r="AN47" s="538"/>
      <c r="AO47" s="538"/>
      <c r="AP47" s="538"/>
      <c r="AQ47" s="664"/>
      <c r="AR47" s="539"/>
      <c r="AS47" s="540"/>
      <c r="AT47" s="542"/>
      <c r="AU47" s="677">
        <f>AU46-i_kiad_!AQ48</f>
        <v>-54280</v>
      </c>
      <c r="AV47" s="538">
        <f>AV46-i_kiad_!AR48</f>
        <v>-54280</v>
      </c>
      <c r="AW47" s="541">
        <f>AW46-i_kiad_!AS48</f>
        <v>-59624</v>
      </c>
      <c r="AX47" s="678">
        <f>AX46-i_kiad_!AT48</f>
        <v>-59624</v>
      </c>
      <c r="AY47" s="687"/>
      <c r="AZ47" s="540"/>
      <c r="BA47" s="540"/>
      <c r="BB47" s="542"/>
    </row>
    <row r="48" spans="2:54" ht="12.75">
      <c r="B48" s="117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885" t="s">
        <v>125</v>
      </c>
      <c r="Z48" s="886"/>
      <c r="AA48" s="886"/>
      <c r="AB48" s="886"/>
      <c r="AC48" s="886"/>
      <c r="AD48" s="886"/>
      <c r="AE48" s="886"/>
      <c r="AF48" s="887"/>
      <c r="AG48" s="543"/>
      <c r="AH48" s="543"/>
      <c r="AI48" s="543"/>
      <c r="AJ48" s="543"/>
      <c r="AK48" s="543"/>
      <c r="AL48" s="543"/>
      <c r="AM48" s="544"/>
      <c r="AN48" s="544"/>
      <c r="AO48" s="544"/>
      <c r="AP48" s="544"/>
      <c r="AQ48" s="665"/>
      <c r="AR48" s="545"/>
      <c r="AS48" s="546"/>
      <c r="AT48" s="548"/>
      <c r="AU48" s="679"/>
      <c r="AV48" s="544"/>
      <c r="AW48" s="547">
        <v>0</v>
      </c>
      <c r="AX48" s="548">
        <v>0</v>
      </c>
      <c r="AY48" s="688"/>
      <c r="AZ48" s="546"/>
      <c r="BA48" s="546"/>
      <c r="BB48" s="548"/>
    </row>
    <row r="49" spans="2:54" ht="13.5" thickBot="1">
      <c r="B49" s="117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874" t="s">
        <v>126</v>
      </c>
      <c r="Z49" s="875"/>
      <c r="AA49" s="875"/>
      <c r="AB49" s="875"/>
      <c r="AC49" s="875"/>
      <c r="AD49" s="875"/>
      <c r="AE49" s="875"/>
      <c r="AF49" s="876"/>
      <c r="AG49" s="549"/>
      <c r="AH49" s="549"/>
      <c r="AI49" s="550"/>
      <c r="AJ49" s="550"/>
      <c r="AK49" s="550"/>
      <c r="AL49" s="550"/>
      <c r="AM49" s="551"/>
      <c r="AN49" s="551"/>
      <c r="AO49" s="551"/>
      <c r="AP49" s="551"/>
      <c r="AQ49" s="666"/>
      <c r="AR49" s="552"/>
      <c r="AS49" s="553"/>
      <c r="AT49" s="554"/>
      <c r="AU49" s="680">
        <f>i_kiad_!AQ48-AU46</f>
        <v>54280</v>
      </c>
      <c r="AV49" s="551">
        <f>i_kiad_!AR48-AV46</f>
        <v>54280</v>
      </c>
      <c r="AW49" s="552">
        <f>i_kiad_!AS48-AW46</f>
        <v>59624</v>
      </c>
      <c r="AX49" s="554">
        <f>i_kiad_!AT48-AX46</f>
        <v>59624</v>
      </c>
      <c r="AY49" s="689"/>
      <c r="AZ49" s="553"/>
      <c r="BA49" s="553"/>
      <c r="BB49" s="554"/>
    </row>
    <row r="50" spans="2:40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2:40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2:40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2:40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</sheetData>
  <sheetProtection/>
  <mergeCells count="19">
    <mergeCell ref="AC4:AK4"/>
    <mergeCell ref="B6:AC6"/>
    <mergeCell ref="C10:AC10"/>
    <mergeCell ref="C11:F11"/>
    <mergeCell ref="G11:J11"/>
    <mergeCell ref="K11:N11"/>
    <mergeCell ref="O11:R11"/>
    <mergeCell ref="S11:V11"/>
    <mergeCell ref="W11:Z11"/>
    <mergeCell ref="AA11:AD11"/>
    <mergeCell ref="Y49:AF49"/>
    <mergeCell ref="AU11:AX11"/>
    <mergeCell ref="AY11:BB11"/>
    <mergeCell ref="Y47:AF47"/>
    <mergeCell ref="Y48:AF48"/>
    <mergeCell ref="AE11:AH11"/>
    <mergeCell ref="AI11:AL11"/>
    <mergeCell ref="AM11:AP11"/>
    <mergeCell ref="AQ11:AT11"/>
  </mergeCells>
  <printOptions/>
  <pageMargins left="0" right="0" top="0.3937007874015748" bottom="0.3937007874015748" header="0.5118110236220472" footer="0.5118110236220472"/>
  <pageSetup horizontalDpi="300" verticalDpi="3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1">
      <selection activeCell="D45" sqref="D45"/>
    </sheetView>
  </sheetViews>
  <sheetFormatPr defaultColWidth="9.00390625" defaultRowHeight="12.75"/>
  <cols>
    <col min="1" max="1" width="4.625" style="0" customWidth="1"/>
    <col min="2" max="2" width="21.125" style="0" customWidth="1"/>
    <col min="3" max="15" width="7.875" style="0" customWidth="1"/>
    <col min="16" max="16" width="7.25390625" style="0" customWidth="1"/>
    <col min="17" max="17" width="7.875" style="0" customWidth="1"/>
    <col min="18" max="18" width="6.875" style="0" customWidth="1"/>
    <col min="19" max="19" width="7.875" style="0" customWidth="1"/>
    <col min="20" max="20" width="7.25390625" style="0" customWidth="1"/>
    <col min="21" max="21" width="7.875" style="0" customWidth="1"/>
    <col min="22" max="22" width="6.875" style="0" customWidth="1"/>
    <col min="23" max="26" width="7.875" style="0" customWidth="1"/>
    <col min="27" max="27" width="8.375" style="0" customWidth="1"/>
    <col min="28" max="34" width="7.875" style="0" customWidth="1"/>
    <col min="35" max="35" width="6.75390625" style="0" customWidth="1"/>
    <col min="36" max="36" width="6.25390625" style="0" customWidth="1"/>
    <col min="37" max="37" width="5.625" style="0" customWidth="1"/>
    <col min="38" max="39" width="6.125" style="0" customWidth="1"/>
    <col min="40" max="42" width="6.75390625" style="0" customWidth="1"/>
    <col min="43" max="43" width="7.875" style="0" customWidth="1"/>
    <col min="44" max="44" width="7.625" style="0" customWidth="1"/>
    <col min="45" max="45" width="7.875" style="0" customWidth="1"/>
    <col min="46" max="46" width="7.625" style="0" customWidth="1"/>
  </cols>
  <sheetData>
    <row r="1" spans="2:34" ht="12.7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 t="s">
        <v>60</v>
      </c>
      <c r="AB1" s="27"/>
      <c r="AC1" s="27"/>
      <c r="AD1" s="27"/>
      <c r="AE1" s="27"/>
      <c r="AF1" s="27"/>
      <c r="AG1" s="27"/>
      <c r="AH1" s="27"/>
    </row>
    <row r="2" spans="2:34" ht="12.75">
      <c r="B2" s="872" t="s">
        <v>276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48"/>
      <c r="AC2" s="27"/>
      <c r="AD2" s="27"/>
      <c r="AE2" s="27"/>
      <c r="AF2" s="27"/>
      <c r="AG2" s="27"/>
      <c r="AH2" s="27"/>
    </row>
    <row r="3" spans="2:34" ht="12.7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 t="s">
        <v>61</v>
      </c>
      <c r="AD3" s="27"/>
      <c r="AE3" s="27"/>
      <c r="AF3" s="27"/>
      <c r="AG3" s="27"/>
      <c r="AH3" s="27"/>
    </row>
    <row r="4" spans="2:34" ht="13.5" thickBot="1">
      <c r="B4" s="27"/>
      <c r="C4" s="717" t="s">
        <v>277</v>
      </c>
      <c r="D4" s="50"/>
      <c r="E4" s="50"/>
      <c r="F4" s="50"/>
      <c r="G4" s="50"/>
      <c r="H4" s="50"/>
      <c r="I4" s="50"/>
      <c r="J4" s="50"/>
      <c r="K4" s="49"/>
      <c r="L4" s="49"/>
      <c r="M4" s="49"/>
      <c r="N4" s="49"/>
      <c r="O4" s="50"/>
      <c r="P4" s="50"/>
      <c r="Q4" s="50"/>
      <c r="R4" s="50"/>
      <c r="S4" s="49"/>
      <c r="T4" s="49"/>
      <c r="U4" s="49"/>
      <c r="V4" s="49"/>
      <c r="W4" s="50"/>
      <c r="X4" s="50"/>
      <c r="Y4" s="50"/>
      <c r="Z4" s="50"/>
      <c r="AA4" s="50"/>
      <c r="AB4" s="50"/>
      <c r="AC4" s="50"/>
      <c r="AD4" s="50"/>
      <c r="AE4" s="50"/>
      <c r="AF4" s="27"/>
      <c r="AG4" s="27"/>
      <c r="AH4" s="27"/>
    </row>
    <row r="5" spans="1:46" ht="38.25" customHeight="1" thickBot="1">
      <c r="A5" s="907" t="s">
        <v>62</v>
      </c>
      <c r="B5" s="371" t="s">
        <v>63</v>
      </c>
      <c r="C5" s="908" t="s">
        <v>64</v>
      </c>
      <c r="D5" s="909"/>
      <c r="E5" s="909"/>
      <c r="F5" s="910"/>
      <c r="G5" s="908" t="s">
        <v>65</v>
      </c>
      <c r="H5" s="909"/>
      <c r="I5" s="909"/>
      <c r="J5" s="910"/>
      <c r="K5" s="911" t="s">
        <v>66</v>
      </c>
      <c r="L5" s="912"/>
      <c r="M5" s="912"/>
      <c r="N5" s="903"/>
      <c r="O5" s="897" t="s">
        <v>501</v>
      </c>
      <c r="P5" s="900"/>
      <c r="Q5" s="900"/>
      <c r="R5" s="901"/>
      <c r="S5" s="913" t="s">
        <v>67</v>
      </c>
      <c r="T5" s="914"/>
      <c r="U5" s="914"/>
      <c r="V5" s="903"/>
      <c r="W5" s="915" t="s">
        <v>68</v>
      </c>
      <c r="X5" s="916"/>
      <c r="Y5" s="916"/>
      <c r="Z5" s="899"/>
      <c r="AA5" s="915" t="s">
        <v>69</v>
      </c>
      <c r="AB5" s="916"/>
      <c r="AC5" s="916"/>
      <c r="AD5" s="899"/>
      <c r="AE5" s="897" t="s">
        <v>418</v>
      </c>
      <c r="AF5" s="898"/>
      <c r="AG5" s="898"/>
      <c r="AH5" s="899"/>
      <c r="AI5" s="897" t="s">
        <v>70</v>
      </c>
      <c r="AJ5" s="900"/>
      <c r="AK5" s="900"/>
      <c r="AL5" s="901"/>
      <c r="AM5" s="902" t="s">
        <v>71</v>
      </c>
      <c r="AN5" s="903"/>
      <c r="AO5" s="903"/>
      <c r="AP5" s="903"/>
      <c r="AQ5" s="904" t="s">
        <v>72</v>
      </c>
      <c r="AR5" s="905"/>
      <c r="AS5" s="905"/>
      <c r="AT5" s="906"/>
    </row>
    <row r="6" spans="1:46" ht="34.5" thickBot="1">
      <c r="A6" s="907"/>
      <c r="B6" s="698"/>
      <c r="C6" s="718" t="s">
        <v>73</v>
      </c>
      <c r="D6" s="51" t="s">
        <v>74</v>
      </c>
      <c r="E6" s="51" t="s">
        <v>278</v>
      </c>
      <c r="F6" s="719" t="s">
        <v>279</v>
      </c>
      <c r="G6" s="718" t="s">
        <v>73</v>
      </c>
      <c r="H6" s="51" t="s">
        <v>74</v>
      </c>
      <c r="I6" s="51" t="s">
        <v>278</v>
      </c>
      <c r="J6" s="719" t="s">
        <v>279</v>
      </c>
      <c r="K6" s="712" t="s">
        <v>73</v>
      </c>
      <c r="L6" s="51" t="s">
        <v>74</v>
      </c>
      <c r="M6" s="51" t="s">
        <v>278</v>
      </c>
      <c r="N6" s="730" t="s">
        <v>279</v>
      </c>
      <c r="O6" s="718" t="s">
        <v>73</v>
      </c>
      <c r="P6" s="51" t="s">
        <v>74</v>
      </c>
      <c r="Q6" s="51" t="s">
        <v>278</v>
      </c>
      <c r="R6" s="719" t="s">
        <v>279</v>
      </c>
      <c r="S6" s="712" t="s">
        <v>73</v>
      </c>
      <c r="T6" s="51" t="s">
        <v>74</v>
      </c>
      <c r="U6" s="51" t="s">
        <v>278</v>
      </c>
      <c r="V6" s="730" t="s">
        <v>279</v>
      </c>
      <c r="W6" s="718" t="s">
        <v>73</v>
      </c>
      <c r="X6" s="51" t="s">
        <v>74</v>
      </c>
      <c r="Y6" s="51" t="s">
        <v>278</v>
      </c>
      <c r="Z6" s="719" t="s">
        <v>279</v>
      </c>
      <c r="AA6" s="718" t="s">
        <v>73</v>
      </c>
      <c r="AB6" s="51" t="s">
        <v>74</v>
      </c>
      <c r="AC6" s="51" t="s">
        <v>278</v>
      </c>
      <c r="AD6" s="719" t="s">
        <v>279</v>
      </c>
      <c r="AE6" s="718" t="s">
        <v>73</v>
      </c>
      <c r="AF6" s="51" t="s">
        <v>74</v>
      </c>
      <c r="AG6" s="51" t="s">
        <v>278</v>
      </c>
      <c r="AH6" s="719" t="s">
        <v>279</v>
      </c>
      <c r="AI6" s="569" t="s">
        <v>73</v>
      </c>
      <c r="AJ6" s="52" t="s">
        <v>74</v>
      </c>
      <c r="AK6" s="52" t="s">
        <v>278</v>
      </c>
      <c r="AL6" s="570" t="s">
        <v>279</v>
      </c>
      <c r="AM6" s="712" t="s">
        <v>73</v>
      </c>
      <c r="AN6" s="51" t="s">
        <v>74</v>
      </c>
      <c r="AO6" s="51" t="s">
        <v>278</v>
      </c>
      <c r="AP6" s="730" t="s">
        <v>279</v>
      </c>
      <c r="AQ6" s="718" t="s">
        <v>73</v>
      </c>
      <c r="AR6" s="51" t="s">
        <v>74</v>
      </c>
      <c r="AS6" s="767" t="s">
        <v>278</v>
      </c>
      <c r="AT6" s="765" t="s">
        <v>279</v>
      </c>
    </row>
    <row r="7" spans="1:46" ht="12.75">
      <c r="A7" s="53"/>
      <c r="B7" s="699"/>
      <c r="C7" s="720"/>
      <c r="D7" s="54"/>
      <c r="E7" s="54"/>
      <c r="F7" s="721"/>
      <c r="G7" s="720"/>
      <c r="H7" s="54"/>
      <c r="I7" s="54"/>
      <c r="J7" s="721"/>
      <c r="K7" s="57"/>
      <c r="L7" s="54"/>
      <c r="M7" s="54"/>
      <c r="N7" s="55"/>
      <c r="O7" s="615"/>
      <c r="P7" s="54"/>
      <c r="Q7" s="54"/>
      <c r="R7" s="721"/>
      <c r="S7" s="57"/>
      <c r="T7" s="55"/>
      <c r="U7" s="54"/>
      <c r="V7" s="56"/>
      <c r="W7" s="615"/>
      <c r="X7" s="755"/>
      <c r="Y7" s="775"/>
      <c r="Z7" s="766"/>
      <c r="AA7" s="615"/>
      <c r="AB7" s="54"/>
      <c r="AC7" s="54"/>
      <c r="AD7" s="721"/>
      <c r="AE7" s="615"/>
      <c r="AF7" s="54"/>
      <c r="AG7" s="54"/>
      <c r="AH7" s="721"/>
      <c r="AI7" s="720"/>
      <c r="AJ7" s="54"/>
      <c r="AK7" s="54"/>
      <c r="AL7" s="721"/>
      <c r="AM7" s="57"/>
      <c r="AN7" s="54"/>
      <c r="AO7" s="54"/>
      <c r="AP7" s="56"/>
      <c r="AQ7" s="615"/>
      <c r="AR7" s="755"/>
      <c r="AS7" s="768"/>
      <c r="AT7" s="766"/>
    </row>
    <row r="8" spans="1:46" ht="12.75">
      <c r="A8" s="58" t="s">
        <v>75</v>
      </c>
      <c r="B8" s="700" t="s">
        <v>76</v>
      </c>
      <c r="C8" s="573">
        <v>223085</v>
      </c>
      <c r="D8" s="59">
        <v>223085</v>
      </c>
      <c r="E8" s="59">
        <v>229139</v>
      </c>
      <c r="F8" s="574">
        <v>244808</v>
      </c>
      <c r="G8" s="573">
        <v>72457</v>
      </c>
      <c r="H8" s="59">
        <v>72457</v>
      </c>
      <c r="I8" s="59">
        <v>61951</v>
      </c>
      <c r="J8" s="574">
        <v>64996</v>
      </c>
      <c r="K8" s="83">
        <v>252732</v>
      </c>
      <c r="L8" s="60">
        <v>269405</v>
      </c>
      <c r="M8" s="59">
        <v>297495</v>
      </c>
      <c r="N8" s="82">
        <v>332107</v>
      </c>
      <c r="O8" s="581"/>
      <c r="P8" s="60">
        <v>2205</v>
      </c>
      <c r="Q8" s="60"/>
      <c r="R8" s="582">
        <v>95</v>
      </c>
      <c r="S8" s="567"/>
      <c r="T8" s="61"/>
      <c r="U8" s="60"/>
      <c r="V8" s="62"/>
      <c r="W8" s="643">
        <f>C8+G8+K8+O8+S8</f>
        <v>548274</v>
      </c>
      <c r="X8" s="477">
        <f>D8+H8+L8+P8+T8</f>
        <v>567152</v>
      </c>
      <c r="Y8" s="505">
        <f>E8+I8+M8+Q8+U8</f>
        <v>588585</v>
      </c>
      <c r="Z8" s="669">
        <f>F8+J8+N8+R8+V8</f>
        <v>642006</v>
      </c>
      <c r="AA8" s="581"/>
      <c r="AB8" s="60"/>
      <c r="AC8" s="60">
        <v>2531</v>
      </c>
      <c r="AD8" s="582">
        <v>6730</v>
      </c>
      <c r="AE8" s="581"/>
      <c r="AF8" s="60"/>
      <c r="AG8" s="60"/>
      <c r="AH8" s="582">
        <v>28191</v>
      </c>
      <c r="AI8" s="581"/>
      <c r="AJ8" s="60"/>
      <c r="AK8" s="60"/>
      <c r="AL8" s="582"/>
      <c r="AM8" s="83"/>
      <c r="AN8" s="59"/>
      <c r="AO8" s="59"/>
      <c r="AP8" s="63"/>
      <c r="AQ8" s="740">
        <f>W8+AM8+AA8+AE8</f>
        <v>548274</v>
      </c>
      <c r="AR8" s="756">
        <f>X8+AN8+AB8+AF8</f>
        <v>567152</v>
      </c>
      <c r="AS8" s="756">
        <f>Y8+AO8+AC8+AG8</f>
        <v>591116</v>
      </c>
      <c r="AT8" s="741">
        <f>Z8+AD8+AH8+AL8+AP8</f>
        <v>676927</v>
      </c>
    </row>
    <row r="9" spans="1:46" ht="13.5" thickBot="1">
      <c r="A9" s="64"/>
      <c r="B9" s="374"/>
      <c r="C9" s="575"/>
      <c r="D9" s="65"/>
      <c r="E9" s="65"/>
      <c r="F9" s="576"/>
      <c r="G9" s="575"/>
      <c r="H9" s="65"/>
      <c r="I9" s="65"/>
      <c r="J9" s="576"/>
      <c r="K9" s="566"/>
      <c r="L9" s="66"/>
      <c r="M9" s="65"/>
      <c r="N9" s="67"/>
      <c r="O9" s="583"/>
      <c r="P9" s="66"/>
      <c r="Q9" s="66"/>
      <c r="R9" s="584"/>
      <c r="S9" s="568"/>
      <c r="T9" s="67"/>
      <c r="U9" s="66"/>
      <c r="V9" s="68"/>
      <c r="W9" s="681"/>
      <c r="X9" s="485"/>
      <c r="Y9" s="776"/>
      <c r="Z9" s="608"/>
      <c r="AA9" s="583"/>
      <c r="AB9" s="66"/>
      <c r="AC9" s="66"/>
      <c r="AD9" s="584"/>
      <c r="AE9" s="583"/>
      <c r="AF9" s="66"/>
      <c r="AG9" s="66"/>
      <c r="AH9" s="584"/>
      <c r="AI9" s="583"/>
      <c r="AJ9" s="66"/>
      <c r="AK9" s="66"/>
      <c r="AL9" s="584"/>
      <c r="AM9" s="566"/>
      <c r="AN9" s="69"/>
      <c r="AO9" s="65"/>
      <c r="AP9" s="70"/>
      <c r="AQ9" s="742"/>
      <c r="AR9" s="757"/>
      <c r="AS9" s="757"/>
      <c r="AT9" s="743"/>
    </row>
    <row r="10" spans="1:46" ht="34.5" thickBot="1">
      <c r="A10" s="71"/>
      <c r="B10" s="701" t="s">
        <v>408</v>
      </c>
      <c r="C10" s="577">
        <f>SUM(C8:C9)</f>
        <v>223085</v>
      </c>
      <c r="D10" s="72">
        <f>SUM(D8:D9)</f>
        <v>223085</v>
      </c>
      <c r="E10" s="72">
        <f aca="true" t="shared" si="0" ref="E10:AT10">SUM(E8:E9)</f>
        <v>229139</v>
      </c>
      <c r="F10" s="578">
        <f t="shared" si="0"/>
        <v>244808</v>
      </c>
      <c r="G10" s="577">
        <f>SUM(G8:G9)</f>
        <v>72457</v>
      </c>
      <c r="H10" s="72">
        <f>SUM(H8:H9)</f>
        <v>72457</v>
      </c>
      <c r="I10" s="72">
        <f t="shared" si="0"/>
        <v>61951</v>
      </c>
      <c r="J10" s="578">
        <f t="shared" si="0"/>
        <v>64996</v>
      </c>
      <c r="K10" s="489">
        <f>SUM(K8:K9)</f>
        <v>252732</v>
      </c>
      <c r="L10" s="72">
        <f>SUM(L8:L9)</f>
        <v>269405</v>
      </c>
      <c r="M10" s="72">
        <f t="shared" si="0"/>
        <v>297495</v>
      </c>
      <c r="N10" s="73">
        <f t="shared" si="0"/>
        <v>332107</v>
      </c>
      <c r="O10" s="577">
        <f>SUM(O8:O9)</f>
        <v>0</v>
      </c>
      <c r="P10" s="72">
        <f>SUM(P8:P9)</f>
        <v>2205</v>
      </c>
      <c r="Q10" s="72">
        <f t="shared" si="0"/>
        <v>0</v>
      </c>
      <c r="R10" s="578">
        <f>SUM(R8:R9)</f>
        <v>95</v>
      </c>
      <c r="S10" s="489">
        <f t="shared" si="0"/>
        <v>0</v>
      </c>
      <c r="T10" s="73">
        <f t="shared" si="0"/>
        <v>0</v>
      </c>
      <c r="U10" s="72">
        <f t="shared" si="0"/>
        <v>0</v>
      </c>
      <c r="V10" s="74">
        <f t="shared" si="0"/>
        <v>0</v>
      </c>
      <c r="W10" s="577">
        <f t="shared" si="0"/>
        <v>548274</v>
      </c>
      <c r="X10" s="487">
        <f t="shared" si="0"/>
        <v>567152</v>
      </c>
      <c r="Y10" s="488">
        <f t="shared" si="0"/>
        <v>588585</v>
      </c>
      <c r="Z10" s="626">
        <f t="shared" si="0"/>
        <v>642006</v>
      </c>
      <c r="AA10" s="577">
        <f>SUM(AA8:AA9)</f>
        <v>0</v>
      </c>
      <c r="AB10" s="72">
        <f>SUM(AB8:AB9)</f>
        <v>0</v>
      </c>
      <c r="AC10" s="72">
        <f t="shared" si="0"/>
        <v>2531</v>
      </c>
      <c r="AD10" s="578">
        <f t="shared" si="0"/>
        <v>6730</v>
      </c>
      <c r="AE10" s="577">
        <f t="shared" si="0"/>
        <v>0</v>
      </c>
      <c r="AF10" s="72">
        <f t="shared" si="0"/>
        <v>0</v>
      </c>
      <c r="AG10" s="72">
        <f t="shared" si="0"/>
        <v>0</v>
      </c>
      <c r="AH10" s="578">
        <f t="shared" si="0"/>
        <v>28191</v>
      </c>
      <c r="AI10" s="577">
        <f t="shared" si="0"/>
        <v>0</v>
      </c>
      <c r="AJ10" s="72">
        <f t="shared" si="0"/>
        <v>0</v>
      </c>
      <c r="AK10" s="72">
        <f t="shared" si="0"/>
        <v>0</v>
      </c>
      <c r="AL10" s="578">
        <f t="shared" si="0"/>
        <v>0</v>
      </c>
      <c r="AM10" s="489">
        <f t="shared" si="0"/>
        <v>0</v>
      </c>
      <c r="AN10" s="73">
        <f t="shared" si="0"/>
        <v>0</v>
      </c>
      <c r="AO10" s="72">
        <f t="shared" si="0"/>
        <v>0</v>
      </c>
      <c r="AP10" s="74">
        <f t="shared" si="0"/>
        <v>0</v>
      </c>
      <c r="AQ10" s="577">
        <f>SUM(AQ8:AQ9)</f>
        <v>548274</v>
      </c>
      <c r="AR10" s="490">
        <f t="shared" si="0"/>
        <v>567152</v>
      </c>
      <c r="AS10" s="490">
        <f t="shared" si="0"/>
        <v>591116</v>
      </c>
      <c r="AT10" s="626">
        <f t="shared" si="0"/>
        <v>676927</v>
      </c>
    </row>
    <row r="11" spans="1:46" ht="12.75">
      <c r="A11" s="75"/>
      <c r="B11" s="702"/>
      <c r="C11" s="722"/>
      <c r="D11" s="76"/>
      <c r="E11" s="76"/>
      <c r="F11" s="723"/>
      <c r="G11" s="722"/>
      <c r="H11" s="76"/>
      <c r="I11" s="76"/>
      <c r="J11" s="723"/>
      <c r="K11" s="713"/>
      <c r="L11" s="76"/>
      <c r="M11" s="76"/>
      <c r="N11" s="78"/>
      <c r="O11" s="722"/>
      <c r="P11" s="76"/>
      <c r="Q11" s="76"/>
      <c r="R11" s="723"/>
      <c r="S11" s="500"/>
      <c r="T11" s="78"/>
      <c r="U11" s="76"/>
      <c r="V11" s="79"/>
      <c r="W11" s="579"/>
      <c r="X11" s="771"/>
      <c r="Y11" s="777"/>
      <c r="Z11" s="744"/>
      <c r="AA11" s="722"/>
      <c r="AB11" s="76"/>
      <c r="AC11" s="76"/>
      <c r="AD11" s="723"/>
      <c r="AE11" s="722"/>
      <c r="AF11" s="76"/>
      <c r="AG11" s="76"/>
      <c r="AH11" s="723"/>
      <c r="AI11" s="722"/>
      <c r="AJ11" s="76"/>
      <c r="AK11" s="76"/>
      <c r="AL11" s="723"/>
      <c r="AM11" s="500"/>
      <c r="AN11" s="54"/>
      <c r="AO11" s="76"/>
      <c r="AP11" s="79"/>
      <c r="AQ11" s="579"/>
      <c r="AR11" s="758"/>
      <c r="AS11" s="758"/>
      <c r="AT11" s="744"/>
    </row>
    <row r="12" spans="1:46" ht="12.75">
      <c r="A12" s="58" t="s">
        <v>77</v>
      </c>
      <c r="B12" s="703" t="s">
        <v>407</v>
      </c>
      <c r="C12" s="581">
        <v>48876</v>
      </c>
      <c r="D12" s="60">
        <v>48876</v>
      </c>
      <c r="E12" s="60">
        <v>45923</v>
      </c>
      <c r="F12" s="582">
        <v>47873</v>
      </c>
      <c r="G12" s="581">
        <v>15603</v>
      </c>
      <c r="H12" s="60">
        <v>15603</v>
      </c>
      <c r="I12" s="60">
        <v>12400</v>
      </c>
      <c r="J12" s="582">
        <v>12823</v>
      </c>
      <c r="K12" s="567">
        <v>12596</v>
      </c>
      <c r="L12" s="60">
        <v>12596</v>
      </c>
      <c r="M12" s="60">
        <v>20562</v>
      </c>
      <c r="N12" s="61">
        <v>20104</v>
      </c>
      <c r="O12" s="581"/>
      <c r="P12" s="60"/>
      <c r="Q12" s="60"/>
      <c r="R12" s="582"/>
      <c r="S12" s="567"/>
      <c r="T12" s="61"/>
      <c r="U12" s="60"/>
      <c r="V12" s="62"/>
      <c r="W12" s="643">
        <f>C12+G12+K12+O12+S12</f>
        <v>77075</v>
      </c>
      <c r="X12" s="477">
        <f>D12+H12+L12+P12+T12</f>
        <v>77075</v>
      </c>
      <c r="Y12" s="505">
        <f>E12+I12+M12+Q12+U12</f>
        <v>78885</v>
      </c>
      <c r="Z12" s="669">
        <f>F12+J12+N12+R12+V1</f>
        <v>80800</v>
      </c>
      <c r="AA12" s="581"/>
      <c r="AB12" s="60"/>
      <c r="AC12" s="60"/>
      <c r="AD12" s="582">
        <v>99</v>
      </c>
      <c r="AE12" s="581"/>
      <c r="AF12" s="60"/>
      <c r="AG12" s="60"/>
      <c r="AH12" s="582"/>
      <c r="AI12" s="581"/>
      <c r="AJ12" s="60"/>
      <c r="AK12" s="60"/>
      <c r="AL12" s="582"/>
      <c r="AM12" s="567"/>
      <c r="AN12" s="59"/>
      <c r="AO12" s="60"/>
      <c r="AP12" s="62"/>
      <c r="AQ12" s="745">
        <f>W12+AM12+AA12+AE12</f>
        <v>77075</v>
      </c>
      <c r="AR12" s="756">
        <f>X12+AN12+AB12+AF12</f>
        <v>77075</v>
      </c>
      <c r="AS12" s="756">
        <f>Y12+AO12+AC12+AG12</f>
        <v>78885</v>
      </c>
      <c r="AT12" s="741">
        <f>Z12+AP12+AD12+AH12</f>
        <v>80899</v>
      </c>
    </row>
    <row r="13" spans="1:46" ht="12.75">
      <c r="A13" s="58"/>
      <c r="B13" s="704"/>
      <c r="C13" s="581"/>
      <c r="D13" s="60"/>
      <c r="E13" s="60"/>
      <c r="F13" s="582"/>
      <c r="G13" s="581"/>
      <c r="H13" s="60"/>
      <c r="I13" s="60"/>
      <c r="J13" s="582"/>
      <c r="K13" s="567"/>
      <c r="L13" s="60"/>
      <c r="M13" s="60"/>
      <c r="N13" s="61"/>
      <c r="O13" s="581"/>
      <c r="P13" s="60"/>
      <c r="Q13" s="60"/>
      <c r="R13" s="582"/>
      <c r="S13" s="567"/>
      <c r="T13" s="61"/>
      <c r="U13" s="60"/>
      <c r="V13" s="62"/>
      <c r="W13" s="643"/>
      <c r="X13" s="477"/>
      <c r="Y13" s="505"/>
      <c r="Z13" s="618"/>
      <c r="AA13" s="581"/>
      <c r="AB13" s="60"/>
      <c r="AC13" s="60"/>
      <c r="AD13" s="582"/>
      <c r="AE13" s="581"/>
      <c r="AF13" s="60"/>
      <c r="AG13" s="60"/>
      <c r="AH13" s="582"/>
      <c r="AI13" s="581"/>
      <c r="AJ13" s="60"/>
      <c r="AK13" s="60"/>
      <c r="AL13" s="582"/>
      <c r="AM13" s="567"/>
      <c r="AN13" s="59"/>
      <c r="AO13" s="60"/>
      <c r="AP13" s="62"/>
      <c r="AQ13" s="745"/>
      <c r="AR13" s="756"/>
      <c r="AS13" s="756"/>
      <c r="AT13" s="741"/>
    </row>
    <row r="14" spans="1:46" ht="12.75">
      <c r="A14" s="58" t="s">
        <v>78</v>
      </c>
      <c r="B14" s="700" t="s">
        <v>79</v>
      </c>
      <c r="C14" s="573">
        <v>129872</v>
      </c>
      <c r="D14" s="59">
        <v>129872</v>
      </c>
      <c r="E14" s="59">
        <v>122384</v>
      </c>
      <c r="F14" s="574">
        <v>124916</v>
      </c>
      <c r="G14" s="573">
        <v>41567</v>
      </c>
      <c r="H14" s="59">
        <v>41567</v>
      </c>
      <c r="I14" s="59">
        <v>32761</v>
      </c>
      <c r="J14" s="574">
        <v>33697</v>
      </c>
      <c r="K14" s="83">
        <v>52280</v>
      </c>
      <c r="L14" s="59">
        <v>52280</v>
      </c>
      <c r="M14" s="59">
        <v>55743</v>
      </c>
      <c r="N14" s="82">
        <v>52604</v>
      </c>
      <c r="O14" s="581"/>
      <c r="P14" s="60"/>
      <c r="Q14" s="60"/>
      <c r="R14" s="582">
        <v>2800</v>
      </c>
      <c r="S14" s="567"/>
      <c r="T14" s="61"/>
      <c r="U14" s="60"/>
      <c r="V14" s="62"/>
      <c r="W14" s="643">
        <f>C14+G14+K14+O14+S14</f>
        <v>223719</v>
      </c>
      <c r="X14" s="477">
        <f>D14+H14+L14+P14+T14</f>
        <v>223719</v>
      </c>
      <c r="Y14" s="505">
        <f>E14+I14+M14+Q14+U14</f>
        <v>210888</v>
      </c>
      <c r="Z14" s="669">
        <f>F14+J14+N14+R14+V14</f>
        <v>214017</v>
      </c>
      <c r="AA14" s="581"/>
      <c r="AB14" s="60"/>
      <c r="AC14" s="60"/>
      <c r="AD14" s="582">
        <v>2720</v>
      </c>
      <c r="AE14" s="581"/>
      <c r="AF14" s="60"/>
      <c r="AG14" s="60"/>
      <c r="AH14" s="582"/>
      <c r="AI14" s="581"/>
      <c r="AJ14" s="60"/>
      <c r="AK14" s="60"/>
      <c r="AL14" s="582"/>
      <c r="AM14" s="83"/>
      <c r="AN14" s="59"/>
      <c r="AO14" s="59"/>
      <c r="AP14" s="62"/>
      <c r="AQ14" s="745">
        <f>W14+AM14+AA14+AE14</f>
        <v>223719</v>
      </c>
      <c r="AR14" s="756">
        <f>X14+AN14+AB14+AF14</f>
        <v>223719</v>
      </c>
      <c r="AS14" s="756">
        <f>Y14+AO14+AC14+AG14</f>
        <v>210888</v>
      </c>
      <c r="AT14" s="741">
        <f>Z14+AP14+AD14+AH14</f>
        <v>216737</v>
      </c>
    </row>
    <row r="15" spans="1:46" ht="12.75">
      <c r="A15" s="58"/>
      <c r="B15" s="705"/>
      <c r="C15" s="573"/>
      <c r="D15" s="59"/>
      <c r="E15" s="59"/>
      <c r="F15" s="574"/>
      <c r="G15" s="573"/>
      <c r="H15" s="59"/>
      <c r="I15" s="59"/>
      <c r="J15" s="574"/>
      <c r="K15" s="83"/>
      <c r="L15" s="59"/>
      <c r="M15" s="59"/>
      <c r="N15" s="82"/>
      <c r="O15" s="581"/>
      <c r="P15" s="60"/>
      <c r="Q15" s="60"/>
      <c r="R15" s="582"/>
      <c r="S15" s="567"/>
      <c r="T15" s="61"/>
      <c r="U15" s="60"/>
      <c r="V15" s="62"/>
      <c r="W15" s="643"/>
      <c r="X15" s="477"/>
      <c r="Y15" s="505"/>
      <c r="Z15" s="618"/>
      <c r="AA15" s="581"/>
      <c r="AB15" s="60"/>
      <c r="AC15" s="60"/>
      <c r="AD15" s="582"/>
      <c r="AE15" s="581"/>
      <c r="AF15" s="60"/>
      <c r="AG15" s="60"/>
      <c r="AH15" s="582"/>
      <c r="AI15" s="581"/>
      <c r="AJ15" s="60"/>
      <c r="AK15" s="60"/>
      <c r="AL15" s="582"/>
      <c r="AM15" s="83"/>
      <c r="AN15" s="59"/>
      <c r="AO15" s="59"/>
      <c r="AP15" s="62"/>
      <c r="AQ15" s="745"/>
      <c r="AR15" s="756"/>
      <c r="AS15" s="756"/>
      <c r="AT15" s="741"/>
    </row>
    <row r="16" spans="1:46" ht="12.75">
      <c r="A16" s="58" t="s">
        <v>80</v>
      </c>
      <c r="B16" s="700" t="s">
        <v>81</v>
      </c>
      <c r="C16" s="573">
        <v>70037</v>
      </c>
      <c r="D16" s="59">
        <v>70037</v>
      </c>
      <c r="E16" s="59">
        <v>60643</v>
      </c>
      <c r="F16" s="574">
        <v>66249</v>
      </c>
      <c r="G16" s="573">
        <v>21432</v>
      </c>
      <c r="H16" s="59">
        <v>21432</v>
      </c>
      <c r="I16" s="59">
        <v>16189</v>
      </c>
      <c r="J16" s="574">
        <v>17074</v>
      </c>
      <c r="K16" s="83">
        <v>9999</v>
      </c>
      <c r="L16" s="59">
        <v>9999</v>
      </c>
      <c r="M16" s="59">
        <v>11850</v>
      </c>
      <c r="N16" s="82">
        <v>14384</v>
      </c>
      <c r="O16" s="581"/>
      <c r="P16" s="60"/>
      <c r="Q16" s="60"/>
      <c r="R16" s="582"/>
      <c r="S16" s="567"/>
      <c r="T16" s="61"/>
      <c r="U16" s="60"/>
      <c r="V16" s="62"/>
      <c r="W16" s="643">
        <f>C16+G16+K16+O16+S16</f>
        <v>101468</v>
      </c>
      <c r="X16" s="477">
        <f>D16+H16+L16+P16+T16</f>
        <v>101468</v>
      </c>
      <c r="Y16" s="505">
        <f>E16+I16+M16+Q16+U16</f>
        <v>88682</v>
      </c>
      <c r="Z16" s="669">
        <f>F16+J16+N16+R16+V16</f>
        <v>97707</v>
      </c>
      <c r="AA16" s="581"/>
      <c r="AB16" s="60"/>
      <c r="AC16" s="60"/>
      <c r="AD16" s="582"/>
      <c r="AE16" s="581"/>
      <c r="AF16" s="60"/>
      <c r="AG16" s="60"/>
      <c r="AH16" s="582"/>
      <c r="AI16" s="581"/>
      <c r="AJ16" s="60"/>
      <c r="AK16" s="60"/>
      <c r="AL16" s="582"/>
      <c r="AM16" s="83"/>
      <c r="AN16" s="59"/>
      <c r="AO16" s="59"/>
      <c r="AP16" s="62"/>
      <c r="AQ16" s="745">
        <f>W16+AM16+AA16+AE16</f>
        <v>101468</v>
      </c>
      <c r="AR16" s="756">
        <f>X16+AN16+AB16+AF16</f>
        <v>101468</v>
      </c>
      <c r="AS16" s="756">
        <f>Y16+AO16+AC16+AG16</f>
        <v>88682</v>
      </c>
      <c r="AT16" s="741">
        <f>Z16+AP16+AD16+AH16</f>
        <v>97707</v>
      </c>
    </row>
    <row r="17" spans="1:46" ht="12.75">
      <c r="A17" s="58"/>
      <c r="B17" s="700"/>
      <c r="C17" s="573"/>
      <c r="D17" s="59"/>
      <c r="E17" s="59"/>
      <c r="F17" s="574"/>
      <c r="G17" s="573"/>
      <c r="H17" s="59"/>
      <c r="I17" s="59"/>
      <c r="J17" s="574"/>
      <c r="K17" s="83"/>
      <c r="L17" s="60"/>
      <c r="M17" s="59"/>
      <c r="N17" s="82"/>
      <c r="O17" s="581"/>
      <c r="P17" s="60"/>
      <c r="Q17" s="60"/>
      <c r="R17" s="582"/>
      <c r="S17" s="567"/>
      <c r="T17" s="61"/>
      <c r="U17" s="60"/>
      <c r="V17" s="62"/>
      <c r="W17" s="643"/>
      <c r="X17" s="477"/>
      <c r="Y17" s="505"/>
      <c r="Z17" s="618"/>
      <c r="AA17" s="581"/>
      <c r="AB17" s="60"/>
      <c r="AC17" s="60"/>
      <c r="AD17" s="582"/>
      <c r="AE17" s="581"/>
      <c r="AF17" s="60"/>
      <c r="AG17" s="60"/>
      <c r="AH17" s="582"/>
      <c r="AI17" s="581"/>
      <c r="AJ17" s="60"/>
      <c r="AK17" s="60"/>
      <c r="AL17" s="582"/>
      <c r="AM17" s="83"/>
      <c r="AN17" s="59"/>
      <c r="AO17" s="59"/>
      <c r="AP17" s="62"/>
      <c r="AQ17" s="745"/>
      <c r="AR17" s="756"/>
      <c r="AS17" s="756"/>
      <c r="AT17" s="741"/>
    </row>
    <row r="18" spans="1:46" ht="12.75">
      <c r="A18" s="58" t="s">
        <v>82</v>
      </c>
      <c r="B18" s="700" t="s">
        <v>86</v>
      </c>
      <c r="C18" s="573">
        <v>70796</v>
      </c>
      <c r="D18" s="59">
        <v>70796</v>
      </c>
      <c r="E18" s="59">
        <v>71274</v>
      </c>
      <c r="F18" s="574">
        <v>72305</v>
      </c>
      <c r="G18" s="573">
        <v>22603</v>
      </c>
      <c r="H18" s="59">
        <v>22603</v>
      </c>
      <c r="I18" s="59">
        <v>18921</v>
      </c>
      <c r="J18" s="574">
        <v>18915</v>
      </c>
      <c r="K18" s="83">
        <v>14365</v>
      </c>
      <c r="L18" s="59">
        <v>14365</v>
      </c>
      <c r="M18" s="59">
        <v>16769</v>
      </c>
      <c r="N18" s="82">
        <v>15297</v>
      </c>
      <c r="O18" s="581">
        <v>180</v>
      </c>
      <c r="P18" s="60">
        <v>180</v>
      </c>
      <c r="Q18" s="60">
        <v>1029</v>
      </c>
      <c r="R18" s="582">
        <v>13243</v>
      </c>
      <c r="S18" s="567"/>
      <c r="T18" s="61"/>
      <c r="U18" s="60"/>
      <c r="V18" s="62"/>
      <c r="W18" s="643">
        <f aca="true" t="shared" si="1" ref="W18:Z19">C18+G18+K18+O18+S18</f>
        <v>107944</v>
      </c>
      <c r="X18" s="477">
        <f t="shared" si="1"/>
        <v>107944</v>
      </c>
      <c r="Y18" s="505">
        <f t="shared" si="1"/>
        <v>107993</v>
      </c>
      <c r="Z18" s="669">
        <f t="shared" si="1"/>
        <v>119760</v>
      </c>
      <c r="AA18" s="581">
        <v>8500</v>
      </c>
      <c r="AB18" s="60">
        <v>8500</v>
      </c>
      <c r="AC18" s="60">
        <v>3400</v>
      </c>
      <c r="AD18" s="582">
        <v>8798</v>
      </c>
      <c r="AE18" s="581"/>
      <c r="AF18" s="60"/>
      <c r="AG18" s="60"/>
      <c r="AH18" s="582"/>
      <c r="AI18" s="581"/>
      <c r="AJ18" s="60"/>
      <c r="AK18" s="60"/>
      <c r="AL18" s="582"/>
      <c r="AM18" s="83"/>
      <c r="AN18" s="59"/>
      <c r="AO18" s="59"/>
      <c r="AP18" s="62"/>
      <c r="AQ18" s="745">
        <f aca="true" t="shared" si="2" ref="AQ18:AT19">W18+AM18+AA18+AE18</f>
        <v>116444</v>
      </c>
      <c r="AR18" s="756">
        <f t="shared" si="2"/>
        <v>116444</v>
      </c>
      <c r="AS18" s="756">
        <f t="shared" si="2"/>
        <v>111393</v>
      </c>
      <c r="AT18" s="741">
        <f t="shared" si="2"/>
        <v>128558</v>
      </c>
    </row>
    <row r="19" spans="1:46" ht="12.75">
      <c r="A19" s="58"/>
      <c r="B19" s="705" t="s">
        <v>87</v>
      </c>
      <c r="C19" s="573"/>
      <c r="D19" s="59"/>
      <c r="E19" s="59"/>
      <c r="F19" s="574"/>
      <c r="G19" s="573"/>
      <c r="H19" s="59"/>
      <c r="I19" s="59"/>
      <c r="J19" s="574"/>
      <c r="K19" s="83"/>
      <c r="L19" s="59"/>
      <c r="M19" s="59"/>
      <c r="N19" s="82"/>
      <c r="O19" s="581">
        <v>180</v>
      </c>
      <c r="P19" s="60">
        <v>180</v>
      </c>
      <c r="Q19" s="60">
        <v>1029</v>
      </c>
      <c r="R19" s="582">
        <v>10937</v>
      </c>
      <c r="S19" s="567"/>
      <c r="T19" s="61"/>
      <c r="U19" s="60"/>
      <c r="V19" s="62"/>
      <c r="W19" s="643">
        <f t="shared" si="1"/>
        <v>180</v>
      </c>
      <c r="X19" s="477">
        <f t="shared" si="1"/>
        <v>180</v>
      </c>
      <c r="Y19" s="505">
        <f t="shared" si="1"/>
        <v>1029</v>
      </c>
      <c r="Z19" s="669">
        <f t="shared" si="1"/>
        <v>10937</v>
      </c>
      <c r="AA19" s="581"/>
      <c r="AB19" s="60"/>
      <c r="AC19" s="60"/>
      <c r="AD19" s="582"/>
      <c r="AE19" s="581"/>
      <c r="AF19" s="60"/>
      <c r="AG19" s="60"/>
      <c r="AH19" s="582"/>
      <c r="AI19" s="581"/>
      <c r="AJ19" s="60"/>
      <c r="AK19" s="60"/>
      <c r="AL19" s="582"/>
      <c r="AM19" s="83"/>
      <c r="AN19" s="59"/>
      <c r="AO19" s="59"/>
      <c r="AP19" s="62"/>
      <c r="AQ19" s="745">
        <f t="shared" si="2"/>
        <v>180</v>
      </c>
      <c r="AR19" s="756">
        <f t="shared" si="2"/>
        <v>180</v>
      </c>
      <c r="AS19" s="756">
        <f t="shared" si="2"/>
        <v>1029</v>
      </c>
      <c r="AT19" s="741">
        <f t="shared" si="2"/>
        <v>10937</v>
      </c>
    </row>
    <row r="20" spans="1:46" ht="12.75">
      <c r="A20" s="58"/>
      <c r="B20" s="700"/>
      <c r="C20" s="573"/>
      <c r="D20" s="59"/>
      <c r="E20" s="59"/>
      <c r="F20" s="574"/>
      <c r="G20" s="573"/>
      <c r="H20" s="59"/>
      <c r="I20" s="59"/>
      <c r="J20" s="574"/>
      <c r="K20" s="83"/>
      <c r="L20" s="60"/>
      <c r="M20" s="59"/>
      <c r="N20" s="61"/>
      <c r="O20" s="581"/>
      <c r="P20" s="60"/>
      <c r="Q20" s="60"/>
      <c r="R20" s="582"/>
      <c r="S20" s="567"/>
      <c r="T20" s="61"/>
      <c r="U20" s="60"/>
      <c r="V20" s="62"/>
      <c r="W20" s="643"/>
      <c r="X20" s="477"/>
      <c r="Y20" s="505"/>
      <c r="Z20" s="618"/>
      <c r="AA20" s="581"/>
      <c r="AB20" s="60"/>
      <c r="AC20" s="60"/>
      <c r="AD20" s="582"/>
      <c r="AE20" s="581"/>
      <c r="AF20" s="60"/>
      <c r="AG20" s="60"/>
      <c r="AH20" s="582"/>
      <c r="AI20" s="581"/>
      <c r="AJ20" s="60"/>
      <c r="AK20" s="60"/>
      <c r="AL20" s="582"/>
      <c r="AM20" s="83"/>
      <c r="AN20" s="59"/>
      <c r="AO20" s="59"/>
      <c r="AP20" s="62"/>
      <c r="AQ20" s="745"/>
      <c r="AR20" s="756"/>
      <c r="AS20" s="756"/>
      <c r="AT20" s="741"/>
    </row>
    <row r="21" spans="1:46" ht="12.75">
      <c r="A21" s="58"/>
      <c r="B21" s="700" t="s">
        <v>268</v>
      </c>
      <c r="C21" s="573">
        <f>SUM(C12:C18)</f>
        <v>319581</v>
      </c>
      <c r="D21" s="59">
        <f>SUM(D12:D18)</f>
        <v>319581</v>
      </c>
      <c r="E21" s="59">
        <f aca="true" t="shared" si="3" ref="E21:AR21">SUM(E12:E18)</f>
        <v>300224</v>
      </c>
      <c r="F21" s="574">
        <f t="shared" si="3"/>
        <v>311343</v>
      </c>
      <c r="G21" s="573">
        <f>SUM(G12:G18)</f>
        <v>101205</v>
      </c>
      <c r="H21" s="59">
        <f>SUM(H12:H18)</f>
        <v>101205</v>
      </c>
      <c r="I21" s="59">
        <f t="shared" si="3"/>
        <v>80271</v>
      </c>
      <c r="J21" s="574">
        <f t="shared" si="3"/>
        <v>82509</v>
      </c>
      <c r="K21" s="83">
        <f>SUM(K12:K18)</f>
        <v>89240</v>
      </c>
      <c r="L21" s="59">
        <f>SUM(L12:L18)</f>
        <v>89240</v>
      </c>
      <c r="M21" s="59">
        <f t="shared" si="3"/>
        <v>104924</v>
      </c>
      <c r="N21" s="82">
        <f t="shared" si="3"/>
        <v>102389</v>
      </c>
      <c r="O21" s="573">
        <f>SUM(O12:O18)</f>
        <v>180</v>
      </c>
      <c r="P21" s="59">
        <f>SUM(P12:P18)</f>
        <v>180</v>
      </c>
      <c r="Q21" s="59">
        <f t="shared" si="3"/>
        <v>1029</v>
      </c>
      <c r="R21" s="574">
        <f t="shared" si="3"/>
        <v>16043</v>
      </c>
      <c r="S21" s="83">
        <f t="shared" si="3"/>
        <v>0</v>
      </c>
      <c r="T21" s="59">
        <f t="shared" si="3"/>
        <v>0</v>
      </c>
      <c r="U21" s="59">
        <f t="shared" si="3"/>
        <v>0</v>
      </c>
      <c r="V21" s="82">
        <f t="shared" si="3"/>
        <v>0</v>
      </c>
      <c r="W21" s="573">
        <f t="shared" si="3"/>
        <v>510206</v>
      </c>
      <c r="X21" s="473">
        <f t="shared" si="3"/>
        <v>510206</v>
      </c>
      <c r="Y21" s="474">
        <f t="shared" si="3"/>
        <v>486448</v>
      </c>
      <c r="Z21" s="611">
        <f t="shared" si="3"/>
        <v>512284</v>
      </c>
      <c r="AA21" s="573">
        <f>SUM(AA12:AA18)</f>
        <v>8500</v>
      </c>
      <c r="AB21" s="59">
        <f>SUM(AB12:AB18)</f>
        <v>8500</v>
      </c>
      <c r="AC21" s="59">
        <f t="shared" si="3"/>
        <v>3400</v>
      </c>
      <c r="AD21" s="574">
        <f t="shared" si="3"/>
        <v>11617</v>
      </c>
      <c r="AE21" s="573">
        <f t="shared" si="3"/>
        <v>0</v>
      </c>
      <c r="AF21" s="59">
        <f t="shared" si="3"/>
        <v>0</v>
      </c>
      <c r="AG21" s="59">
        <f t="shared" si="3"/>
        <v>0</v>
      </c>
      <c r="AH21" s="574">
        <f t="shared" si="3"/>
        <v>0</v>
      </c>
      <c r="AI21" s="573">
        <f t="shared" si="3"/>
        <v>0</v>
      </c>
      <c r="AJ21" s="59">
        <f t="shared" si="3"/>
        <v>0</v>
      </c>
      <c r="AK21" s="59">
        <f t="shared" si="3"/>
        <v>0</v>
      </c>
      <c r="AL21" s="574">
        <f t="shared" si="3"/>
        <v>0</v>
      </c>
      <c r="AM21" s="83">
        <f t="shared" si="3"/>
        <v>0</v>
      </c>
      <c r="AN21" s="59">
        <f t="shared" si="3"/>
        <v>0</v>
      </c>
      <c r="AO21" s="59">
        <f t="shared" si="3"/>
        <v>0</v>
      </c>
      <c r="AP21" s="82">
        <f t="shared" si="3"/>
        <v>0</v>
      </c>
      <c r="AQ21" s="573">
        <f t="shared" si="3"/>
        <v>518706</v>
      </c>
      <c r="AR21" s="473">
        <f t="shared" si="3"/>
        <v>518706</v>
      </c>
      <c r="AS21" s="509">
        <f>SUM(AS12:AS18)</f>
        <v>489848</v>
      </c>
      <c r="AT21" s="611">
        <f>SUM(AT12:AT18)</f>
        <v>523901</v>
      </c>
    </row>
    <row r="22" spans="1:46" ht="12.75">
      <c r="A22" s="58"/>
      <c r="B22" s="705"/>
      <c r="C22" s="573"/>
      <c r="D22" s="59"/>
      <c r="E22" s="59"/>
      <c r="F22" s="574"/>
      <c r="G22" s="573"/>
      <c r="H22" s="59"/>
      <c r="I22" s="59"/>
      <c r="J22" s="574"/>
      <c r="K22" s="83"/>
      <c r="L22" s="60"/>
      <c r="M22" s="59"/>
      <c r="N22" s="61"/>
      <c r="O22" s="581"/>
      <c r="P22" s="60"/>
      <c r="Q22" s="60"/>
      <c r="R22" s="582"/>
      <c r="S22" s="567"/>
      <c r="T22" s="61"/>
      <c r="U22" s="60"/>
      <c r="V22" s="62"/>
      <c r="W22" s="643"/>
      <c r="X22" s="477"/>
      <c r="Y22" s="505"/>
      <c r="Z22" s="618"/>
      <c r="AA22" s="581"/>
      <c r="AB22" s="60"/>
      <c r="AC22" s="60"/>
      <c r="AD22" s="582"/>
      <c r="AE22" s="581"/>
      <c r="AF22" s="60"/>
      <c r="AG22" s="60"/>
      <c r="AH22" s="582"/>
      <c r="AI22" s="581"/>
      <c r="AJ22" s="60"/>
      <c r="AK22" s="60"/>
      <c r="AL22" s="582"/>
      <c r="AM22" s="83"/>
      <c r="AN22" s="59"/>
      <c r="AO22" s="59"/>
      <c r="AP22" s="62"/>
      <c r="AQ22" s="745"/>
      <c r="AR22" s="756"/>
      <c r="AS22" s="756"/>
      <c r="AT22" s="741"/>
    </row>
    <row r="23" spans="1:46" ht="12.75">
      <c r="A23" s="58" t="s">
        <v>84</v>
      </c>
      <c r="B23" s="700" t="s">
        <v>83</v>
      </c>
      <c r="C23" s="573">
        <v>17017</v>
      </c>
      <c r="D23" s="59">
        <v>17017</v>
      </c>
      <c r="E23" s="59">
        <v>16310</v>
      </c>
      <c r="F23" s="574">
        <v>15986</v>
      </c>
      <c r="G23" s="573">
        <v>5204</v>
      </c>
      <c r="H23" s="59">
        <v>5204</v>
      </c>
      <c r="I23" s="59">
        <v>4333</v>
      </c>
      <c r="J23" s="574">
        <v>4185</v>
      </c>
      <c r="K23" s="83">
        <v>43018</v>
      </c>
      <c r="L23" s="60">
        <v>43418</v>
      </c>
      <c r="M23" s="59">
        <v>43197</v>
      </c>
      <c r="N23" s="82">
        <v>44170</v>
      </c>
      <c r="O23" s="581"/>
      <c r="P23" s="60"/>
      <c r="Q23" s="60"/>
      <c r="R23" s="582"/>
      <c r="S23" s="567"/>
      <c r="T23" s="61"/>
      <c r="U23" s="60"/>
      <c r="V23" s="62"/>
      <c r="W23" s="643">
        <f>C23+G23+K23+O23+S23</f>
        <v>65239</v>
      </c>
      <c r="X23" s="477">
        <f>D23+H23+L23+P23+T23</f>
        <v>65639</v>
      </c>
      <c r="Y23" s="505">
        <f>E23+I23+M23+Q23+U23</f>
        <v>63840</v>
      </c>
      <c r="Z23" s="669">
        <f>F23+J23+N23+R23+V23</f>
        <v>64341</v>
      </c>
      <c r="AA23" s="581"/>
      <c r="AB23" s="60"/>
      <c r="AC23" s="60">
        <v>275</v>
      </c>
      <c r="AD23" s="582">
        <v>2682</v>
      </c>
      <c r="AE23" s="581"/>
      <c r="AF23" s="60"/>
      <c r="AG23" s="60"/>
      <c r="AH23" s="582"/>
      <c r="AI23" s="581"/>
      <c r="AJ23" s="60"/>
      <c r="AK23" s="60"/>
      <c r="AL23" s="582"/>
      <c r="AM23" s="83"/>
      <c r="AN23" s="59"/>
      <c r="AO23" s="59"/>
      <c r="AP23" s="62"/>
      <c r="AQ23" s="745">
        <f>W23+AM23+AA23+AE23</f>
        <v>65239</v>
      </c>
      <c r="AR23" s="756">
        <f>X23+AN23+AB23+AF23</f>
        <v>65639</v>
      </c>
      <c r="AS23" s="756">
        <f>Y23+AO23+AC23+AG23</f>
        <v>64115</v>
      </c>
      <c r="AT23" s="741">
        <f>Z23+AP23+AD23+AH23</f>
        <v>67023</v>
      </c>
    </row>
    <row r="24" spans="1:46" ht="12.75">
      <c r="A24" s="58"/>
      <c r="B24" s="706" t="s">
        <v>406</v>
      </c>
      <c r="C24" s="575"/>
      <c r="D24" s="65"/>
      <c r="E24" s="65"/>
      <c r="F24" s="576"/>
      <c r="G24" s="575"/>
      <c r="H24" s="65"/>
      <c r="I24" s="65"/>
      <c r="J24" s="576"/>
      <c r="K24" s="566">
        <v>384</v>
      </c>
      <c r="L24" s="66">
        <v>384</v>
      </c>
      <c r="M24" s="65">
        <v>480</v>
      </c>
      <c r="N24" s="89">
        <v>1025</v>
      </c>
      <c r="O24" s="581"/>
      <c r="P24" s="60"/>
      <c r="Q24" s="60"/>
      <c r="R24" s="582"/>
      <c r="S24" s="567"/>
      <c r="T24" s="67"/>
      <c r="U24" s="66"/>
      <c r="V24" s="68"/>
      <c r="W24" s="643">
        <v>384</v>
      </c>
      <c r="X24" s="477">
        <v>384</v>
      </c>
      <c r="Y24" s="505">
        <v>480</v>
      </c>
      <c r="Z24" s="669">
        <v>480</v>
      </c>
      <c r="AA24" s="581"/>
      <c r="AB24" s="60"/>
      <c r="AC24" s="60"/>
      <c r="AD24" s="582"/>
      <c r="AE24" s="581"/>
      <c r="AF24" s="60"/>
      <c r="AG24" s="60"/>
      <c r="AH24" s="584"/>
      <c r="AI24" s="583"/>
      <c r="AJ24" s="66"/>
      <c r="AK24" s="66"/>
      <c r="AL24" s="584"/>
      <c r="AM24" s="566"/>
      <c r="AN24" s="59"/>
      <c r="AO24" s="65"/>
      <c r="AP24" s="769"/>
      <c r="AQ24" s="745">
        <v>430</v>
      </c>
      <c r="AR24" s="756">
        <v>430</v>
      </c>
      <c r="AS24" s="756">
        <v>480</v>
      </c>
      <c r="AT24" s="741">
        <v>480</v>
      </c>
    </row>
    <row r="25" spans="1:46" ht="12.75">
      <c r="A25" s="58"/>
      <c r="B25" s="706"/>
      <c r="C25" s="575"/>
      <c r="D25" s="65"/>
      <c r="E25" s="65"/>
      <c r="F25" s="576"/>
      <c r="G25" s="575"/>
      <c r="H25" s="65"/>
      <c r="I25" s="65"/>
      <c r="J25" s="576"/>
      <c r="K25" s="566"/>
      <c r="L25" s="65"/>
      <c r="M25" s="65"/>
      <c r="N25" s="89"/>
      <c r="O25" s="573"/>
      <c r="P25" s="59"/>
      <c r="Q25" s="59"/>
      <c r="R25" s="574"/>
      <c r="S25" s="63"/>
      <c r="T25" s="209"/>
      <c r="U25" s="354"/>
      <c r="V25" s="403"/>
      <c r="W25" s="643"/>
      <c r="X25" s="477"/>
      <c r="Y25" s="505"/>
      <c r="Z25" s="669"/>
      <c r="AA25" s="573"/>
      <c r="AB25" s="59"/>
      <c r="AC25" s="59"/>
      <c r="AD25" s="574"/>
      <c r="AE25" s="573"/>
      <c r="AF25" s="59"/>
      <c r="AG25" s="59"/>
      <c r="AH25" s="576"/>
      <c r="AI25" s="575"/>
      <c r="AJ25" s="65"/>
      <c r="AK25" s="65"/>
      <c r="AL25" s="576"/>
      <c r="AM25" s="566"/>
      <c r="AN25" s="59"/>
      <c r="AO25" s="65"/>
      <c r="AP25" s="770"/>
      <c r="AQ25" s="745"/>
      <c r="AR25" s="756"/>
      <c r="AS25" s="756"/>
      <c r="AT25" s="741"/>
    </row>
    <row r="26" spans="1:46" ht="12.75">
      <c r="A26" s="58" t="s">
        <v>85</v>
      </c>
      <c r="B26" s="707" t="s">
        <v>382</v>
      </c>
      <c r="C26" s="575">
        <v>33514</v>
      </c>
      <c r="D26" s="65">
        <v>33514</v>
      </c>
      <c r="E26" s="65">
        <v>26229</v>
      </c>
      <c r="F26" s="576">
        <v>30846</v>
      </c>
      <c r="G26" s="575">
        <v>10871</v>
      </c>
      <c r="H26" s="65">
        <v>10871</v>
      </c>
      <c r="I26" s="65">
        <v>6378</v>
      </c>
      <c r="J26" s="576">
        <v>7477</v>
      </c>
      <c r="K26" s="566">
        <v>52920</v>
      </c>
      <c r="L26" s="65">
        <v>52920</v>
      </c>
      <c r="M26" s="65">
        <v>48690</v>
      </c>
      <c r="N26" s="89">
        <v>53402</v>
      </c>
      <c r="O26" s="573"/>
      <c r="P26" s="59"/>
      <c r="Q26" s="59"/>
      <c r="R26" s="574"/>
      <c r="S26" s="63"/>
      <c r="T26" s="209"/>
      <c r="U26" s="354"/>
      <c r="V26" s="403"/>
      <c r="W26" s="643">
        <f>C26+G26+K26+O26+S26</f>
        <v>97305</v>
      </c>
      <c r="X26" s="477">
        <f>D26+H26+L26+P26+U26</f>
        <v>97305</v>
      </c>
      <c r="Y26" s="505">
        <f>E26+I26+M26+Q26+U26</f>
        <v>81297</v>
      </c>
      <c r="Z26" s="669">
        <f>F26+J26+N26+R26+V26</f>
        <v>91725</v>
      </c>
      <c r="AA26" s="573"/>
      <c r="AB26" s="59">
        <v>2760</v>
      </c>
      <c r="AC26" s="59">
        <v>250</v>
      </c>
      <c r="AD26" s="574">
        <v>1094</v>
      </c>
      <c r="AE26" s="573"/>
      <c r="AF26" s="59"/>
      <c r="AG26" s="59"/>
      <c r="AH26" s="576"/>
      <c r="AI26" s="575"/>
      <c r="AJ26" s="65"/>
      <c r="AK26" s="65"/>
      <c r="AL26" s="576"/>
      <c r="AM26" s="566"/>
      <c r="AN26" s="59"/>
      <c r="AO26" s="65"/>
      <c r="AP26" s="770"/>
      <c r="AQ26" s="745">
        <f>W26+AM26+AA26+AE26</f>
        <v>97305</v>
      </c>
      <c r="AR26" s="756">
        <f>X26+AN26+AB26+AF26</f>
        <v>100065</v>
      </c>
      <c r="AS26" s="756">
        <f>Y26+AO26+AC26+AG26</f>
        <v>81547</v>
      </c>
      <c r="AT26" s="741">
        <f>Z26+AP26+AD26+AH26</f>
        <v>92819</v>
      </c>
    </row>
    <row r="27" spans="1:46" ht="12.75">
      <c r="A27" s="58"/>
      <c r="B27" s="373"/>
      <c r="C27" s="573"/>
      <c r="D27" s="59"/>
      <c r="E27" s="59"/>
      <c r="F27" s="574"/>
      <c r="G27" s="573"/>
      <c r="H27" s="59"/>
      <c r="I27" s="59"/>
      <c r="J27" s="574"/>
      <c r="K27" s="83"/>
      <c r="L27" s="59"/>
      <c r="M27" s="59"/>
      <c r="N27" s="82"/>
      <c r="O27" s="573"/>
      <c r="P27" s="59"/>
      <c r="Q27" s="59"/>
      <c r="R27" s="574"/>
      <c r="S27" s="63"/>
      <c r="T27" s="209"/>
      <c r="U27" s="354"/>
      <c r="V27" s="403"/>
      <c r="W27" s="643"/>
      <c r="X27" s="477"/>
      <c r="Y27" s="505"/>
      <c r="Z27" s="669"/>
      <c r="AA27" s="573"/>
      <c r="AB27" s="59"/>
      <c r="AC27" s="59"/>
      <c r="AD27" s="574"/>
      <c r="AE27" s="573"/>
      <c r="AF27" s="59"/>
      <c r="AG27" s="59"/>
      <c r="AH27" s="574"/>
      <c r="AI27" s="573"/>
      <c r="AJ27" s="59"/>
      <c r="AK27" s="59"/>
      <c r="AL27" s="574"/>
      <c r="AM27" s="83"/>
      <c r="AN27" s="59"/>
      <c r="AO27" s="59"/>
      <c r="AP27" s="62"/>
      <c r="AQ27" s="745"/>
      <c r="AR27" s="756"/>
      <c r="AS27" s="756"/>
      <c r="AT27" s="741"/>
    </row>
    <row r="28" spans="1:46" ht="12.75">
      <c r="A28" s="58"/>
      <c r="B28" s="373"/>
      <c r="C28" s="573"/>
      <c r="D28" s="59"/>
      <c r="E28" s="59"/>
      <c r="F28" s="574"/>
      <c r="G28" s="573"/>
      <c r="H28" s="59"/>
      <c r="I28" s="59"/>
      <c r="J28" s="574"/>
      <c r="K28" s="83"/>
      <c r="L28" s="59"/>
      <c r="M28" s="59"/>
      <c r="N28" s="82"/>
      <c r="O28" s="581"/>
      <c r="P28" s="60"/>
      <c r="Q28" s="60"/>
      <c r="R28" s="582"/>
      <c r="S28" s="567"/>
      <c r="T28" s="61"/>
      <c r="U28" s="60"/>
      <c r="V28" s="62"/>
      <c r="W28" s="643"/>
      <c r="X28" s="477"/>
      <c r="Y28" s="505"/>
      <c r="Z28" s="618"/>
      <c r="AA28" s="581"/>
      <c r="AB28" s="60"/>
      <c r="AC28" s="60"/>
      <c r="AD28" s="582"/>
      <c r="AE28" s="581"/>
      <c r="AF28" s="60"/>
      <c r="AG28" s="60"/>
      <c r="AH28" s="582"/>
      <c r="AI28" s="581"/>
      <c r="AJ28" s="60"/>
      <c r="AK28" s="60"/>
      <c r="AL28" s="582"/>
      <c r="AM28" s="83"/>
      <c r="AN28" s="59"/>
      <c r="AO28" s="59"/>
      <c r="AP28" s="62"/>
      <c r="AQ28" s="745"/>
      <c r="AR28" s="756"/>
      <c r="AS28" s="756"/>
      <c r="AT28" s="741"/>
    </row>
    <row r="29" spans="1:46" ht="12.75">
      <c r="A29" s="58"/>
      <c r="B29" s="700" t="s">
        <v>89</v>
      </c>
      <c r="C29" s="573">
        <v>125651</v>
      </c>
      <c r="D29" s="59">
        <v>9930</v>
      </c>
      <c r="E29" s="59"/>
      <c r="F29" s="574"/>
      <c r="G29" s="573">
        <v>39494</v>
      </c>
      <c r="H29" s="59">
        <v>3216</v>
      </c>
      <c r="I29" s="59"/>
      <c r="J29" s="574"/>
      <c r="K29" s="83">
        <v>79708</v>
      </c>
      <c r="L29" s="59">
        <v>6899</v>
      </c>
      <c r="M29" s="59"/>
      <c r="N29" s="82"/>
      <c r="O29" s="581">
        <v>387</v>
      </c>
      <c r="P29" s="60">
        <v>2</v>
      </c>
      <c r="Q29" s="60"/>
      <c r="R29" s="582"/>
      <c r="S29" s="567"/>
      <c r="T29" s="61"/>
      <c r="U29" s="60"/>
      <c r="V29" s="62"/>
      <c r="W29" s="643">
        <f aca="true" t="shared" si="4" ref="W29:Z30">C29+G29+K29+O29+S29</f>
        <v>245240</v>
      </c>
      <c r="X29" s="477">
        <f t="shared" si="4"/>
        <v>20047</v>
      </c>
      <c r="Y29" s="505">
        <f t="shared" si="4"/>
        <v>0</v>
      </c>
      <c r="Z29" s="669">
        <f t="shared" si="4"/>
        <v>0</v>
      </c>
      <c r="AA29" s="581"/>
      <c r="AB29" s="60"/>
      <c r="AC29" s="60"/>
      <c r="AD29" s="582"/>
      <c r="AE29" s="581"/>
      <c r="AF29" s="60"/>
      <c r="AG29" s="60"/>
      <c r="AH29" s="582"/>
      <c r="AI29" s="581"/>
      <c r="AJ29" s="60"/>
      <c r="AK29" s="60"/>
      <c r="AL29" s="582"/>
      <c r="AM29" s="83"/>
      <c r="AN29" s="59"/>
      <c r="AO29" s="59"/>
      <c r="AP29" s="62"/>
      <c r="AQ29" s="745">
        <f aca="true" t="shared" si="5" ref="AQ29:AT30">W29+AM29+AA29+AE29</f>
        <v>245240</v>
      </c>
      <c r="AR29" s="756">
        <f t="shared" si="5"/>
        <v>20047</v>
      </c>
      <c r="AS29" s="756">
        <f t="shared" si="5"/>
        <v>0</v>
      </c>
      <c r="AT29" s="741">
        <f t="shared" si="5"/>
        <v>0</v>
      </c>
    </row>
    <row r="30" spans="1:46" ht="12.75">
      <c r="A30" s="58"/>
      <c r="B30" s="705" t="s">
        <v>87</v>
      </c>
      <c r="C30" s="573"/>
      <c r="D30" s="59"/>
      <c r="E30" s="59"/>
      <c r="F30" s="574"/>
      <c r="G30" s="573"/>
      <c r="H30" s="59"/>
      <c r="I30" s="59"/>
      <c r="J30" s="574"/>
      <c r="K30" s="83"/>
      <c r="L30" s="59"/>
      <c r="M30" s="59"/>
      <c r="N30" s="82"/>
      <c r="O30" s="581">
        <v>387</v>
      </c>
      <c r="P30" s="60">
        <v>2</v>
      </c>
      <c r="Q30" s="60"/>
      <c r="R30" s="582"/>
      <c r="S30" s="567"/>
      <c r="T30" s="61"/>
      <c r="U30" s="60"/>
      <c r="V30" s="62"/>
      <c r="W30" s="643">
        <f t="shared" si="4"/>
        <v>387</v>
      </c>
      <c r="X30" s="477">
        <f t="shared" si="4"/>
        <v>2</v>
      </c>
      <c r="Y30" s="505">
        <f t="shared" si="4"/>
        <v>0</v>
      </c>
      <c r="Z30" s="669">
        <f t="shared" si="4"/>
        <v>0</v>
      </c>
      <c r="AA30" s="581"/>
      <c r="AB30" s="60"/>
      <c r="AC30" s="60"/>
      <c r="AD30" s="582"/>
      <c r="AE30" s="581"/>
      <c r="AF30" s="60"/>
      <c r="AG30" s="60"/>
      <c r="AH30" s="582"/>
      <c r="AI30" s="581"/>
      <c r="AJ30" s="60"/>
      <c r="AK30" s="60"/>
      <c r="AL30" s="582"/>
      <c r="AM30" s="83"/>
      <c r="AN30" s="59"/>
      <c r="AO30" s="59"/>
      <c r="AP30" s="62"/>
      <c r="AQ30" s="745">
        <f t="shared" si="5"/>
        <v>387</v>
      </c>
      <c r="AR30" s="756">
        <f t="shared" si="5"/>
        <v>2</v>
      </c>
      <c r="AS30" s="756">
        <f t="shared" si="5"/>
        <v>0</v>
      </c>
      <c r="AT30" s="741">
        <f t="shared" si="5"/>
        <v>0</v>
      </c>
    </row>
    <row r="31" spans="1:46" ht="12.75">
      <c r="A31" s="64"/>
      <c r="B31" s="706"/>
      <c r="C31" s="575"/>
      <c r="D31" s="65"/>
      <c r="E31" s="65"/>
      <c r="F31" s="576"/>
      <c r="G31" s="575"/>
      <c r="H31" s="65"/>
      <c r="I31" s="65"/>
      <c r="J31" s="576"/>
      <c r="K31" s="566"/>
      <c r="L31" s="65"/>
      <c r="M31" s="65"/>
      <c r="N31" s="89"/>
      <c r="O31" s="583"/>
      <c r="P31" s="66"/>
      <c r="Q31" s="66"/>
      <c r="R31" s="584"/>
      <c r="S31" s="568"/>
      <c r="T31" s="67"/>
      <c r="U31" s="66"/>
      <c r="V31" s="68"/>
      <c r="W31" s="645"/>
      <c r="X31" s="516"/>
      <c r="Y31" s="524"/>
      <c r="Z31" s="608"/>
      <c r="AA31" s="583"/>
      <c r="AB31" s="66"/>
      <c r="AC31" s="66"/>
      <c r="AD31" s="584"/>
      <c r="AE31" s="583"/>
      <c r="AF31" s="66"/>
      <c r="AG31" s="66"/>
      <c r="AH31" s="584"/>
      <c r="AI31" s="583"/>
      <c r="AJ31" s="66"/>
      <c r="AK31" s="66"/>
      <c r="AL31" s="584"/>
      <c r="AM31" s="566"/>
      <c r="AN31" s="66"/>
      <c r="AO31" s="65"/>
      <c r="AP31" s="68"/>
      <c r="AQ31" s="746"/>
      <c r="AR31" s="759"/>
      <c r="AS31" s="759"/>
      <c r="AT31" s="747"/>
    </row>
    <row r="32" spans="1:46" ht="12.75">
      <c r="A32" s="58" t="s">
        <v>88</v>
      </c>
      <c r="B32" s="706" t="s">
        <v>90</v>
      </c>
      <c r="C32" s="575">
        <v>10804</v>
      </c>
      <c r="D32" s="65">
        <v>10804</v>
      </c>
      <c r="E32" s="65">
        <v>8352</v>
      </c>
      <c r="F32" s="576">
        <v>9027</v>
      </c>
      <c r="G32" s="575">
        <v>3501</v>
      </c>
      <c r="H32" s="65">
        <v>3501</v>
      </c>
      <c r="I32" s="65">
        <v>2215</v>
      </c>
      <c r="J32" s="576">
        <v>2361</v>
      </c>
      <c r="K32" s="566">
        <v>1434</v>
      </c>
      <c r="L32" s="59">
        <v>1434</v>
      </c>
      <c r="M32" s="65">
        <v>3063</v>
      </c>
      <c r="N32" s="731">
        <v>3569</v>
      </c>
      <c r="O32" s="573"/>
      <c r="P32" s="59"/>
      <c r="Q32" s="59"/>
      <c r="R32" s="574"/>
      <c r="S32" s="83"/>
      <c r="T32" s="82"/>
      <c r="U32" s="59"/>
      <c r="V32" s="63"/>
      <c r="W32" s="673">
        <f>S32+O32+K32+G32+C32</f>
        <v>15739</v>
      </c>
      <c r="X32" s="486">
        <f>T32+P32+L32+H32+D32</f>
        <v>15739</v>
      </c>
      <c r="Y32" s="524">
        <f>U32+Q32+M32+I32+E32</f>
        <v>13630</v>
      </c>
      <c r="Z32" s="780">
        <f>V32+R32+N32+J32+F32</f>
        <v>14957</v>
      </c>
      <c r="AA32" s="573"/>
      <c r="AB32" s="59"/>
      <c r="AC32" s="59">
        <v>120</v>
      </c>
      <c r="AD32" s="574">
        <v>162</v>
      </c>
      <c r="AE32" s="573"/>
      <c r="AF32" s="59"/>
      <c r="AG32" s="59"/>
      <c r="AH32" s="574"/>
      <c r="AI32" s="573"/>
      <c r="AJ32" s="59"/>
      <c r="AK32" s="59"/>
      <c r="AL32" s="574"/>
      <c r="AM32" s="83"/>
      <c r="AN32" s="59"/>
      <c r="AO32" s="59"/>
      <c r="AP32" s="63"/>
      <c r="AQ32" s="748">
        <f>AM32+AI32+AE32+AA32+W32</f>
        <v>15739</v>
      </c>
      <c r="AR32" s="760">
        <f>AN32+AJ32+AF32+AB32+X32</f>
        <v>15739</v>
      </c>
      <c r="AS32" s="760">
        <f>AO32+AK32+AG32+AC32+Y32</f>
        <v>13750</v>
      </c>
      <c r="AT32" s="749">
        <f>AP32+AL32+AH32+AD32+Z32</f>
        <v>15119</v>
      </c>
    </row>
    <row r="33" spans="1:46" ht="13.5" thickBot="1">
      <c r="A33" s="84"/>
      <c r="B33" s="707"/>
      <c r="C33" s="575"/>
      <c r="D33" s="65"/>
      <c r="E33" s="65"/>
      <c r="F33" s="576"/>
      <c r="G33" s="575"/>
      <c r="H33" s="65"/>
      <c r="I33" s="65"/>
      <c r="J33" s="576"/>
      <c r="K33" s="566"/>
      <c r="L33" s="66"/>
      <c r="M33" s="65"/>
      <c r="N33" s="67"/>
      <c r="O33" s="583"/>
      <c r="P33" s="66"/>
      <c r="Q33" s="66"/>
      <c r="R33" s="584"/>
      <c r="S33" s="568"/>
      <c r="T33" s="67"/>
      <c r="U33" s="66"/>
      <c r="V33" s="68"/>
      <c r="W33" s="681"/>
      <c r="X33" s="485"/>
      <c r="Y33" s="776"/>
      <c r="Z33" s="608"/>
      <c r="AA33" s="583"/>
      <c r="AB33" s="66"/>
      <c r="AC33" s="66"/>
      <c r="AD33" s="584"/>
      <c r="AE33" s="583"/>
      <c r="AF33" s="66"/>
      <c r="AG33" s="66"/>
      <c r="AH33" s="584"/>
      <c r="AI33" s="583"/>
      <c r="AJ33" s="66"/>
      <c r="AK33" s="66"/>
      <c r="AL33" s="584"/>
      <c r="AM33" s="568"/>
      <c r="AN33" s="85"/>
      <c r="AO33" s="66"/>
      <c r="AP33" s="68"/>
      <c r="AQ33" s="746"/>
      <c r="AR33" s="759"/>
      <c r="AS33" s="759"/>
      <c r="AT33" s="747"/>
    </row>
    <row r="34" spans="1:46" ht="33" thickBot="1">
      <c r="A34" s="71"/>
      <c r="B34" s="708" t="s">
        <v>91</v>
      </c>
      <c r="C34" s="585">
        <f>SUM(C21:C32)-C24-C30</f>
        <v>506567</v>
      </c>
      <c r="D34" s="86">
        <f>SUM(D21:D32)-D24-D30</f>
        <v>390846</v>
      </c>
      <c r="E34" s="86">
        <f aca="true" t="shared" si="6" ref="E34:AT34">SUM(E21:E32)-E24-E30</f>
        <v>351115</v>
      </c>
      <c r="F34" s="586">
        <f t="shared" si="6"/>
        <v>367202</v>
      </c>
      <c r="G34" s="585">
        <f>SUM(G21:G32)-G24-G30</f>
        <v>160275</v>
      </c>
      <c r="H34" s="86">
        <f>SUM(H21:H32)-H24-H30</f>
        <v>123997</v>
      </c>
      <c r="I34" s="86">
        <f t="shared" si="6"/>
        <v>93197</v>
      </c>
      <c r="J34" s="586">
        <f t="shared" si="6"/>
        <v>96532</v>
      </c>
      <c r="K34" s="519">
        <f>SUM(K21:K32)-K24-K30</f>
        <v>266320</v>
      </c>
      <c r="L34" s="86">
        <f>SUM(L21:L32)-L24-L30</f>
        <v>193911</v>
      </c>
      <c r="M34" s="86">
        <f t="shared" si="6"/>
        <v>199874</v>
      </c>
      <c r="N34" s="96">
        <f t="shared" si="6"/>
        <v>203530</v>
      </c>
      <c r="O34" s="585">
        <f>SUM(O21:O32)-O24-O30</f>
        <v>567</v>
      </c>
      <c r="P34" s="86">
        <f>SUM(P21:P32)-P24-P30</f>
        <v>182</v>
      </c>
      <c r="Q34" s="86">
        <f t="shared" si="6"/>
        <v>1029</v>
      </c>
      <c r="R34" s="586">
        <f t="shared" si="6"/>
        <v>16043</v>
      </c>
      <c r="S34" s="519">
        <f t="shared" si="6"/>
        <v>0</v>
      </c>
      <c r="T34" s="86">
        <f t="shared" si="6"/>
        <v>0</v>
      </c>
      <c r="U34" s="86">
        <f t="shared" si="6"/>
        <v>0</v>
      </c>
      <c r="V34" s="96">
        <f t="shared" si="6"/>
        <v>0</v>
      </c>
      <c r="W34" s="585">
        <f t="shared" si="6"/>
        <v>933729</v>
      </c>
      <c r="X34" s="517">
        <f t="shared" si="6"/>
        <v>708936</v>
      </c>
      <c r="Y34" s="530">
        <f t="shared" si="6"/>
        <v>645215</v>
      </c>
      <c r="Z34" s="655">
        <f t="shared" si="6"/>
        <v>683307</v>
      </c>
      <c r="AA34" s="585">
        <f>SUM(AA21:AA32)-AA24-AA30</f>
        <v>8500</v>
      </c>
      <c r="AB34" s="86">
        <f>SUM(AB21:AB32)-AB24-AB30</f>
        <v>11260</v>
      </c>
      <c r="AC34" s="86">
        <f t="shared" si="6"/>
        <v>4045</v>
      </c>
      <c r="AD34" s="586">
        <f t="shared" si="6"/>
        <v>15555</v>
      </c>
      <c r="AE34" s="585">
        <f t="shared" si="6"/>
        <v>0</v>
      </c>
      <c r="AF34" s="86">
        <f t="shared" si="6"/>
        <v>0</v>
      </c>
      <c r="AG34" s="86">
        <f t="shared" si="6"/>
        <v>0</v>
      </c>
      <c r="AH34" s="586">
        <f t="shared" si="6"/>
        <v>0</v>
      </c>
      <c r="AI34" s="585">
        <f t="shared" si="6"/>
        <v>0</v>
      </c>
      <c r="AJ34" s="86">
        <f t="shared" si="6"/>
        <v>0</v>
      </c>
      <c r="AK34" s="86">
        <f t="shared" si="6"/>
        <v>0</v>
      </c>
      <c r="AL34" s="586">
        <f t="shared" si="6"/>
        <v>0</v>
      </c>
      <c r="AM34" s="519">
        <f t="shared" si="6"/>
        <v>0</v>
      </c>
      <c r="AN34" s="86">
        <f t="shared" si="6"/>
        <v>0</v>
      </c>
      <c r="AO34" s="86">
        <f t="shared" si="6"/>
        <v>0</v>
      </c>
      <c r="AP34" s="96">
        <f t="shared" si="6"/>
        <v>0</v>
      </c>
      <c r="AQ34" s="585">
        <f t="shared" si="6"/>
        <v>942229</v>
      </c>
      <c r="AR34" s="517">
        <f t="shared" si="6"/>
        <v>720196</v>
      </c>
      <c r="AS34" s="518">
        <f t="shared" si="6"/>
        <v>649260</v>
      </c>
      <c r="AT34" s="655">
        <f t="shared" si="6"/>
        <v>698862</v>
      </c>
    </row>
    <row r="35" spans="1:46" ht="12.75">
      <c r="A35" s="87"/>
      <c r="B35" s="702"/>
      <c r="C35" s="581"/>
      <c r="D35" s="60"/>
      <c r="E35" s="60"/>
      <c r="F35" s="582"/>
      <c r="G35" s="581"/>
      <c r="H35" s="60"/>
      <c r="I35" s="60"/>
      <c r="J35" s="582"/>
      <c r="K35" s="567"/>
      <c r="L35" s="60"/>
      <c r="M35" s="60"/>
      <c r="N35" s="61"/>
      <c r="O35" s="581"/>
      <c r="P35" s="60"/>
      <c r="Q35" s="60"/>
      <c r="R35" s="582"/>
      <c r="S35" s="567"/>
      <c r="T35" s="61"/>
      <c r="U35" s="60"/>
      <c r="V35" s="62"/>
      <c r="W35" s="732"/>
      <c r="X35" s="520"/>
      <c r="Y35" s="521"/>
      <c r="Z35" s="618"/>
      <c r="AA35" s="581"/>
      <c r="AB35" s="60"/>
      <c r="AC35" s="60"/>
      <c r="AD35" s="582"/>
      <c r="AE35" s="581"/>
      <c r="AF35" s="60"/>
      <c r="AG35" s="60"/>
      <c r="AH35" s="582"/>
      <c r="AI35" s="581"/>
      <c r="AJ35" s="60"/>
      <c r="AK35" s="88"/>
      <c r="AL35" s="738"/>
      <c r="AM35" s="736"/>
      <c r="AN35" s="88"/>
      <c r="AO35" s="88"/>
      <c r="AP35" s="62"/>
      <c r="AQ35" s="745"/>
      <c r="AR35" s="756"/>
      <c r="AS35" s="756"/>
      <c r="AT35" s="741"/>
    </row>
    <row r="36" spans="1:46" ht="12.75">
      <c r="A36" s="58" t="s">
        <v>92</v>
      </c>
      <c r="B36" s="373" t="s">
        <v>93</v>
      </c>
      <c r="C36" s="573"/>
      <c r="D36" s="59"/>
      <c r="E36" s="59"/>
      <c r="F36" s="574">
        <v>511</v>
      </c>
      <c r="G36" s="573"/>
      <c r="H36" s="59"/>
      <c r="I36" s="59"/>
      <c r="J36" s="574">
        <v>140</v>
      </c>
      <c r="K36" s="83">
        <v>650</v>
      </c>
      <c r="L36" s="60">
        <v>650</v>
      </c>
      <c r="M36" s="59">
        <v>640</v>
      </c>
      <c r="N36" s="82">
        <v>628</v>
      </c>
      <c r="O36" s="581">
        <v>50</v>
      </c>
      <c r="P36" s="61">
        <v>50</v>
      </c>
      <c r="Q36" s="60"/>
      <c r="R36" s="582">
        <v>5</v>
      </c>
      <c r="S36" s="62"/>
      <c r="T36" s="61"/>
      <c r="U36" s="60"/>
      <c r="V36" s="62"/>
      <c r="W36" s="643">
        <f>C36+G36+K36+O36+S36</f>
        <v>700</v>
      </c>
      <c r="X36" s="477">
        <f>D36+H36+L36+P36+T36</f>
        <v>700</v>
      </c>
      <c r="Y36" s="505">
        <f>E36+I36+M36+Q36+U36</f>
        <v>640</v>
      </c>
      <c r="Z36" s="669">
        <f>F36+J36+N36+R36+V36</f>
        <v>1284</v>
      </c>
      <c r="AA36" s="581"/>
      <c r="AB36" s="60"/>
      <c r="AC36" s="60"/>
      <c r="AD36" s="582"/>
      <c r="AE36" s="581"/>
      <c r="AF36" s="60"/>
      <c r="AG36" s="60"/>
      <c r="AH36" s="582"/>
      <c r="AI36" s="581"/>
      <c r="AJ36" s="60"/>
      <c r="AK36" s="59"/>
      <c r="AL36" s="574"/>
      <c r="AM36" s="83"/>
      <c r="AN36" s="59"/>
      <c r="AO36" s="59"/>
      <c r="AP36" s="62"/>
      <c r="AQ36" s="745">
        <f>W36+AM36+AA36+AE36</f>
        <v>700</v>
      </c>
      <c r="AR36" s="756">
        <f>X36+AN36+AB36+AF36</f>
        <v>700</v>
      </c>
      <c r="AS36" s="756">
        <f>Y36+AO36+AC36+AG36</f>
        <v>640</v>
      </c>
      <c r="AT36" s="741">
        <f>Z36+AP36+AD36+AH36</f>
        <v>1284</v>
      </c>
    </row>
    <row r="37" spans="1:46" ht="12.75">
      <c r="A37" s="58"/>
      <c r="B37" s="373"/>
      <c r="C37" s="573"/>
      <c r="D37" s="59"/>
      <c r="E37" s="59"/>
      <c r="F37" s="574"/>
      <c r="G37" s="573"/>
      <c r="H37" s="59"/>
      <c r="I37" s="59"/>
      <c r="J37" s="574"/>
      <c r="K37" s="83"/>
      <c r="L37" s="60"/>
      <c r="M37" s="59"/>
      <c r="N37" s="82"/>
      <c r="O37" s="581"/>
      <c r="P37" s="61"/>
      <c r="Q37" s="60"/>
      <c r="R37" s="582"/>
      <c r="S37" s="62"/>
      <c r="T37" s="61"/>
      <c r="U37" s="60"/>
      <c r="V37" s="62"/>
      <c r="W37" s="643"/>
      <c r="X37" s="477"/>
      <c r="Y37" s="505"/>
      <c r="Z37" s="618"/>
      <c r="AA37" s="581"/>
      <c r="AB37" s="60"/>
      <c r="AC37" s="60"/>
      <c r="AD37" s="582"/>
      <c r="AE37" s="581"/>
      <c r="AF37" s="60"/>
      <c r="AG37" s="60"/>
      <c r="AH37" s="582"/>
      <c r="AI37" s="581"/>
      <c r="AJ37" s="60"/>
      <c r="AK37" s="59"/>
      <c r="AL37" s="574"/>
      <c r="AM37" s="83"/>
      <c r="AN37" s="59"/>
      <c r="AO37" s="59"/>
      <c r="AP37" s="62"/>
      <c r="AQ37" s="745"/>
      <c r="AR37" s="756"/>
      <c r="AS37" s="756"/>
      <c r="AT37" s="741"/>
    </row>
    <row r="38" spans="1:46" ht="12.75">
      <c r="A38" s="58" t="s">
        <v>94</v>
      </c>
      <c r="B38" s="373" t="s">
        <v>95</v>
      </c>
      <c r="C38" s="573">
        <v>153026</v>
      </c>
      <c r="D38" s="59">
        <v>153676</v>
      </c>
      <c r="E38" s="59">
        <v>171557</v>
      </c>
      <c r="F38" s="574">
        <v>161877</v>
      </c>
      <c r="G38" s="573">
        <v>46514</v>
      </c>
      <c r="H38" s="59">
        <v>46645</v>
      </c>
      <c r="I38" s="59">
        <v>39112</v>
      </c>
      <c r="J38" s="574">
        <v>38149</v>
      </c>
      <c r="K38" s="83">
        <v>156586</v>
      </c>
      <c r="L38" s="60">
        <v>165503</v>
      </c>
      <c r="M38" s="59">
        <v>96927</v>
      </c>
      <c r="N38" s="82">
        <v>98657</v>
      </c>
      <c r="O38" s="581">
        <v>91866</v>
      </c>
      <c r="P38" s="61">
        <v>138703</v>
      </c>
      <c r="Q38" s="60">
        <v>80380</v>
      </c>
      <c r="R38" s="582">
        <v>86090</v>
      </c>
      <c r="S38" s="567">
        <v>44384</v>
      </c>
      <c r="T38" s="62">
        <v>144392</v>
      </c>
      <c r="U38" s="60">
        <v>10000</v>
      </c>
      <c r="V38" s="61">
        <v>39751</v>
      </c>
      <c r="W38" s="643">
        <f aca="true" t="shared" si="7" ref="W38:Z42">C38+G38+K38+O38+S38</f>
        <v>492376</v>
      </c>
      <c r="X38" s="477">
        <f t="shared" si="7"/>
        <v>648919</v>
      </c>
      <c r="Y38" s="505">
        <f t="shared" si="7"/>
        <v>397976</v>
      </c>
      <c r="Z38" s="669">
        <f t="shared" si="7"/>
        <v>424524</v>
      </c>
      <c r="AA38" s="581">
        <v>946145</v>
      </c>
      <c r="AB38" s="60">
        <v>958334</v>
      </c>
      <c r="AC38" s="60">
        <v>1186276</v>
      </c>
      <c r="AD38" s="582">
        <v>1213967</v>
      </c>
      <c r="AE38" s="581">
        <v>38560</v>
      </c>
      <c r="AF38" s="60">
        <v>54060</v>
      </c>
      <c r="AG38" s="60">
        <v>49860</v>
      </c>
      <c r="AH38" s="582">
        <v>50434</v>
      </c>
      <c r="AI38" s="573"/>
      <c r="AJ38" s="59"/>
      <c r="AK38" s="59"/>
      <c r="AL38" s="574"/>
      <c r="AM38" s="83">
        <v>387663</v>
      </c>
      <c r="AN38" s="62">
        <v>387663</v>
      </c>
      <c r="AO38" s="59">
        <v>207663</v>
      </c>
      <c r="AP38" s="82">
        <v>197068</v>
      </c>
      <c r="AQ38" s="745">
        <f>W38+AM38+AA38+AE38+AI38</f>
        <v>1864744</v>
      </c>
      <c r="AR38" s="761">
        <f>X38+AN38+AB38+AF38+AJ38</f>
        <v>2048976</v>
      </c>
      <c r="AS38" s="756">
        <f>Y38+AO38+AC38+AG38+AK38</f>
        <v>1841775</v>
      </c>
      <c r="AT38" s="741">
        <f>Z38+AP38+AD38+AH38+AL38</f>
        <v>1885993</v>
      </c>
    </row>
    <row r="39" spans="1:46" ht="12.75">
      <c r="A39" s="58"/>
      <c r="B39" s="557" t="s">
        <v>523</v>
      </c>
      <c r="C39" s="575"/>
      <c r="D39" s="65"/>
      <c r="E39" s="65"/>
      <c r="F39" s="576"/>
      <c r="G39" s="575"/>
      <c r="H39" s="65"/>
      <c r="I39" s="65"/>
      <c r="J39" s="576"/>
      <c r="K39" s="566"/>
      <c r="L39" s="65"/>
      <c r="M39" s="65"/>
      <c r="N39" s="89"/>
      <c r="O39" s="573">
        <v>34143</v>
      </c>
      <c r="P39" s="61">
        <v>40156</v>
      </c>
      <c r="Q39" s="59">
        <v>53381</v>
      </c>
      <c r="R39" s="574">
        <v>56006</v>
      </c>
      <c r="S39" s="567"/>
      <c r="T39" s="62"/>
      <c r="U39" s="60"/>
      <c r="V39" s="61"/>
      <c r="W39" s="643">
        <f>C39+G39+K39+O39+S39</f>
        <v>34143</v>
      </c>
      <c r="X39" s="477">
        <f t="shared" si="7"/>
        <v>40156</v>
      </c>
      <c r="Y39" s="505">
        <f t="shared" si="7"/>
        <v>53381</v>
      </c>
      <c r="Z39" s="669">
        <f t="shared" si="7"/>
        <v>56006</v>
      </c>
      <c r="AA39" s="573"/>
      <c r="AB39" s="65"/>
      <c r="AC39" s="59"/>
      <c r="AD39" s="576"/>
      <c r="AE39" s="575"/>
      <c r="AF39" s="65"/>
      <c r="AG39" s="65"/>
      <c r="AH39" s="576"/>
      <c r="AI39" s="573"/>
      <c r="AJ39" s="59"/>
      <c r="AK39" s="59"/>
      <c r="AL39" s="574"/>
      <c r="AM39" s="83"/>
      <c r="AN39" s="62"/>
      <c r="AO39" s="59"/>
      <c r="AP39" s="62"/>
      <c r="AQ39" s="745">
        <f aca="true" t="shared" si="8" ref="AQ39:AT42">W39+AM39+AA39+AE39</f>
        <v>34143</v>
      </c>
      <c r="AR39" s="756">
        <f t="shared" si="8"/>
        <v>40156</v>
      </c>
      <c r="AS39" s="756">
        <f t="shared" si="8"/>
        <v>53381</v>
      </c>
      <c r="AT39" s="741">
        <f t="shared" si="8"/>
        <v>56006</v>
      </c>
    </row>
    <row r="40" spans="1:46" ht="12.75">
      <c r="A40" s="58"/>
      <c r="B40" s="557" t="s">
        <v>96</v>
      </c>
      <c r="C40" s="575"/>
      <c r="D40" s="65"/>
      <c r="E40" s="65"/>
      <c r="F40" s="576"/>
      <c r="G40" s="575"/>
      <c r="H40" s="65"/>
      <c r="I40" s="65"/>
      <c r="J40" s="576"/>
      <c r="K40" s="566"/>
      <c r="L40" s="65"/>
      <c r="M40" s="65"/>
      <c r="N40" s="89"/>
      <c r="O40" s="573">
        <v>44635</v>
      </c>
      <c r="P40" s="61">
        <v>85459</v>
      </c>
      <c r="Q40" s="59">
        <v>26999</v>
      </c>
      <c r="R40" s="574">
        <v>30084</v>
      </c>
      <c r="S40" s="567">
        <v>44384</v>
      </c>
      <c r="T40" s="62">
        <v>144392</v>
      </c>
      <c r="U40" s="60">
        <v>10000</v>
      </c>
      <c r="V40" s="61">
        <v>39401</v>
      </c>
      <c r="W40" s="643">
        <f t="shared" si="7"/>
        <v>89019</v>
      </c>
      <c r="X40" s="477">
        <f t="shared" si="7"/>
        <v>229851</v>
      </c>
      <c r="Y40" s="505">
        <f t="shared" si="7"/>
        <v>36999</v>
      </c>
      <c r="Z40" s="669">
        <f t="shared" si="7"/>
        <v>69485</v>
      </c>
      <c r="AA40" s="573"/>
      <c r="AB40" s="65"/>
      <c r="AC40" s="59"/>
      <c r="AD40" s="576"/>
      <c r="AE40" s="575">
        <v>38560</v>
      </c>
      <c r="AF40" s="65">
        <v>54060</v>
      </c>
      <c r="AG40" s="65">
        <v>4000</v>
      </c>
      <c r="AH40" s="576">
        <v>4574</v>
      </c>
      <c r="AI40" s="573"/>
      <c r="AJ40" s="59"/>
      <c r="AK40" s="59"/>
      <c r="AL40" s="574"/>
      <c r="AM40" s="83">
        <v>380000</v>
      </c>
      <c r="AN40" s="62">
        <v>380000</v>
      </c>
      <c r="AO40" s="59">
        <v>200000</v>
      </c>
      <c r="AP40" s="82">
        <v>189405</v>
      </c>
      <c r="AQ40" s="745">
        <f t="shared" si="8"/>
        <v>507579</v>
      </c>
      <c r="AR40" s="756">
        <f t="shared" si="8"/>
        <v>663911</v>
      </c>
      <c r="AS40" s="756">
        <f t="shared" si="8"/>
        <v>240999</v>
      </c>
      <c r="AT40" s="741">
        <f t="shared" si="8"/>
        <v>263464</v>
      </c>
    </row>
    <row r="41" spans="1:46" ht="12.75">
      <c r="A41" s="58"/>
      <c r="B41" s="557" t="s">
        <v>528</v>
      </c>
      <c r="C41" s="575"/>
      <c r="D41" s="65"/>
      <c r="E41" s="65"/>
      <c r="F41" s="576"/>
      <c r="G41" s="575"/>
      <c r="H41" s="65"/>
      <c r="I41" s="65"/>
      <c r="J41" s="576"/>
      <c r="K41" s="566"/>
      <c r="L41" s="65"/>
      <c r="M41" s="65"/>
      <c r="N41" s="89"/>
      <c r="O41" s="575"/>
      <c r="P41" s="89"/>
      <c r="Q41" s="65"/>
      <c r="R41" s="576"/>
      <c r="S41" s="83"/>
      <c r="T41" s="63"/>
      <c r="U41" s="59"/>
      <c r="V41" s="63"/>
      <c r="W41" s="643">
        <f t="shared" si="7"/>
        <v>0</v>
      </c>
      <c r="X41" s="477">
        <f t="shared" si="7"/>
        <v>0</v>
      </c>
      <c r="Y41" s="505">
        <f t="shared" si="7"/>
        <v>0</v>
      </c>
      <c r="Z41" s="669">
        <f t="shared" si="7"/>
        <v>0</v>
      </c>
      <c r="AA41" s="575"/>
      <c r="AB41" s="65"/>
      <c r="AC41" s="65"/>
      <c r="AD41" s="576"/>
      <c r="AE41" s="575"/>
      <c r="AF41" s="65"/>
      <c r="AG41" s="65"/>
      <c r="AH41" s="576"/>
      <c r="AI41" s="573"/>
      <c r="AJ41" s="59"/>
      <c r="AK41" s="59"/>
      <c r="AL41" s="574"/>
      <c r="AM41" s="83">
        <v>7663</v>
      </c>
      <c r="AN41" s="62">
        <v>7663</v>
      </c>
      <c r="AO41" s="59">
        <v>7663</v>
      </c>
      <c r="AP41" s="82">
        <v>7663</v>
      </c>
      <c r="AQ41" s="745">
        <f t="shared" si="8"/>
        <v>7663</v>
      </c>
      <c r="AR41" s="756">
        <f t="shared" si="8"/>
        <v>7663</v>
      </c>
      <c r="AS41" s="756">
        <f t="shared" si="8"/>
        <v>7663</v>
      </c>
      <c r="AT41" s="741">
        <f t="shared" si="8"/>
        <v>7663</v>
      </c>
    </row>
    <row r="42" spans="1:46" ht="12.75">
      <c r="A42" s="58"/>
      <c r="B42" s="557" t="s">
        <v>97</v>
      </c>
      <c r="C42" s="575"/>
      <c r="D42" s="65"/>
      <c r="E42" s="65"/>
      <c r="F42" s="576"/>
      <c r="G42" s="575"/>
      <c r="H42" s="65"/>
      <c r="I42" s="65"/>
      <c r="J42" s="576"/>
      <c r="K42" s="566"/>
      <c r="L42" s="65"/>
      <c r="M42" s="65"/>
      <c r="N42" s="89"/>
      <c r="O42" s="575">
        <v>13088</v>
      </c>
      <c r="P42" s="89">
        <v>13088</v>
      </c>
      <c r="Q42" s="65"/>
      <c r="R42" s="576"/>
      <c r="S42" s="83"/>
      <c r="T42" s="63"/>
      <c r="U42" s="59"/>
      <c r="V42" s="63"/>
      <c r="W42" s="643">
        <f t="shared" si="7"/>
        <v>13088</v>
      </c>
      <c r="X42" s="477">
        <f t="shared" si="7"/>
        <v>13088</v>
      </c>
      <c r="Y42" s="505">
        <f t="shared" si="7"/>
        <v>0</v>
      </c>
      <c r="Z42" s="669">
        <f t="shared" si="7"/>
        <v>0</v>
      </c>
      <c r="AA42" s="575"/>
      <c r="AB42" s="65"/>
      <c r="AC42" s="65"/>
      <c r="AD42" s="576"/>
      <c r="AE42" s="575"/>
      <c r="AF42" s="65"/>
      <c r="AG42" s="65"/>
      <c r="AH42" s="576"/>
      <c r="AI42" s="573"/>
      <c r="AJ42" s="59"/>
      <c r="AK42" s="59"/>
      <c r="AL42" s="574"/>
      <c r="AM42" s="83"/>
      <c r="AN42" s="62"/>
      <c r="AO42" s="59"/>
      <c r="AP42" s="62"/>
      <c r="AQ42" s="745">
        <f t="shared" si="8"/>
        <v>13088</v>
      </c>
      <c r="AR42" s="756">
        <f t="shared" si="8"/>
        <v>13088</v>
      </c>
      <c r="AS42" s="756">
        <f t="shared" si="8"/>
        <v>0</v>
      </c>
      <c r="AT42" s="741">
        <f t="shared" si="8"/>
        <v>0</v>
      </c>
    </row>
    <row r="43" spans="1:46" ht="13.5" thickBot="1">
      <c r="A43" s="64"/>
      <c r="B43" s="557" t="s">
        <v>419</v>
      </c>
      <c r="C43" s="575"/>
      <c r="D43" s="65"/>
      <c r="E43" s="65"/>
      <c r="F43" s="576"/>
      <c r="G43" s="575"/>
      <c r="H43" s="65"/>
      <c r="I43" s="65"/>
      <c r="J43" s="576"/>
      <c r="K43" s="566"/>
      <c r="L43" s="65"/>
      <c r="M43" s="65">
        <v>11000</v>
      </c>
      <c r="N43" s="89">
        <v>8000</v>
      </c>
      <c r="O43" s="575"/>
      <c r="P43" s="65"/>
      <c r="Q43" s="65"/>
      <c r="R43" s="576"/>
      <c r="S43" s="566"/>
      <c r="T43" s="89"/>
      <c r="U43" s="65"/>
      <c r="V43" s="70"/>
      <c r="W43" s="645"/>
      <c r="X43" s="516"/>
      <c r="Y43" s="524"/>
      <c r="Z43" s="646"/>
      <c r="AA43" s="575"/>
      <c r="AB43" s="65"/>
      <c r="AC43" s="65"/>
      <c r="AD43" s="576"/>
      <c r="AE43" s="575"/>
      <c r="AF43" s="65"/>
      <c r="AG43" s="65">
        <v>45860</v>
      </c>
      <c r="AH43" s="576">
        <v>45860</v>
      </c>
      <c r="AI43" s="575"/>
      <c r="AJ43" s="65"/>
      <c r="AK43" s="69"/>
      <c r="AL43" s="739"/>
      <c r="AM43" s="596"/>
      <c r="AN43" s="69"/>
      <c r="AO43" s="69"/>
      <c r="AP43" s="70"/>
      <c r="AQ43" s="750"/>
      <c r="AR43" s="762"/>
      <c r="AS43" s="762"/>
      <c r="AT43" s="751"/>
    </row>
    <row r="44" spans="1:46" ht="34.5" thickBot="1">
      <c r="A44" s="71"/>
      <c r="B44" s="701" t="s">
        <v>98</v>
      </c>
      <c r="C44" s="577">
        <f>SUM(C34:C38)</f>
        <v>659593</v>
      </c>
      <c r="D44" s="72">
        <f>SUM(D34:D38)</f>
        <v>544522</v>
      </c>
      <c r="E44" s="72">
        <f aca="true" t="shared" si="9" ref="E44:AR44">SUM(E34:E38)</f>
        <v>522672</v>
      </c>
      <c r="F44" s="578">
        <f t="shared" si="9"/>
        <v>529590</v>
      </c>
      <c r="G44" s="577">
        <f>SUM(G34:G38)</f>
        <v>206789</v>
      </c>
      <c r="H44" s="72">
        <f>SUM(H34:H38)</f>
        <v>170642</v>
      </c>
      <c r="I44" s="72">
        <f t="shared" si="9"/>
        <v>132309</v>
      </c>
      <c r="J44" s="578">
        <f t="shared" si="9"/>
        <v>134821</v>
      </c>
      <c r="K44" s="489">
        <f>SUM(K34:K38)</f>
        <v>423556</v>
      </c>
      <c r="L44" s="72">
        <f>SUM(L34:L38)</f>
        <v>360064</v>
      </c>
      <c r="M44" s="72">
        <f t="shared" si="9"/>
        <v>297441</v>
      </c>
      <c r="N44" s="73">
        <f t="shared" si="9"/>
        <v>302815</v>
      </c>
      <c r="O44" s="577">
        <f>SUM(O34:O38)</f>
        <v>92483</v>
      </c>
      <c r="P44" s="72">
        <f>SUM(P34:P38)</f>
        <v>138935</v>
      </c>
      <c r="Q44" s="72">
        <f t="shared" si="9"/>
        <v>81409</v>
      </c>
      <c r="R44" s="578">
        <f t="shared" si="9"/>
        <v>102138</v>
      </c>
      <c r="S44" s="489">
        <f t="shared" si="9"/>
        <v>44384</v>
      </c>
      <c r="T44" s="73">
        <f t="shared" si="9"/>
        <v>144392</v>
      </c>
      <c r="U44" s="72">
        <f t="shared" si="9"/>
        <v>10000</v>
      </c>
      <c r="V44" s="73">
        <f t="shared" si="9"/>
        <v>39751</v>
      </c>
      <c r="W44" s="577">
        <f t="shared" si="9"/>
        <v>1426805</v>
      </c>
      <c r="X44" s="487">
        <f t="shared" si="9"/>
        <v>1358555</v>
      </c>
      <c r="Y44" s="488">
        <f t="shared" si="9"/>
        <v>1043831</v>
      </c>
      <c r="Z44" s="626">
        <f t="shared" si="9"/>
        <v>1109115</v>
      </c>
      <c r="AA44" s="577">
        <f>SUM(AA34:AA38)</f>
        <v>954645</v>
      </c>
      <c r="AB44" s="72">
        <f>SUM(AB34:AB38)</f>
        <v>969594</v>
      </c>
      <c r="AC44" s="72">
        <f t="shared" si="9"/>
        <v>1190321</v>
      </c>
      <c r="AD44" s="578">
        <f t="shared" si="9"/>
        <v>1229522</v>
      </c>
      <c r="AE44" s="577">
        <f t="shared" si="9"/>
        <v>38560</v>
      </c>
      <c r="AF44" s="72">
        <f t="shared" si="9"/>
        <v>54060</v>
      </c>
      <c r="AG44" s="72">
        <f t="shared" si="9"/>
        <v>49860</v>
      </c>
      <c r="AH44" s="578">
        <f t="shared" si="9"/>
        <v>50434</v>
      </c>
      <c r="AI44" s="577">
        <f t="shared" si="9"/>
        <v>0</v>
      </c>
      <c r="AJ44" s="72">
        <f t="shared" si="9"/>
        <v>0</v>
      </c>
      <c r="AK44" s="72">
        <f t="shared" si="9"/>
        <v>0</v>
      </c>
      <c r="AL44" s="578">
        <f t="shared" si="9"/>
        <v>0</v>
      </c>
      <c r="AM44" s="74">
        <f t="shared" si="9"/>
        <v>387663</v>
      </c>
      <c r="AN44" s="72">
        <f t="shared" si="9"/>
        <v>387663</v>
      </c>
      <c r="AO44" s="72">
        <f t="shared" si="9"/>
        <v>207663</v>
      </c>
      <c r="AP44" s="73">
        <f t="shared" si="9"/>
        <v>197068</v>
      </c>
      <c r="AQ44" s="577">
        <f t="shared" si="9"/>
        <v>2807673</v>
      </c>
      <c r="AR44" s="490">
        <f t="shared" si="9"/>
        <v>2769872</v>
      </c>
      <c r="AS44" s="490">
        <f>SUM(AS34:AS38)</f>
        <v>2491675</v>
      </c>
      <c r="AT44" s="626">
        <f>SUM(AT34:AT38)</f>
        <v>2586139</v>
      </c>
    </row>
    <row r="45" spans="1:46" ht="13.5" thickBot="1">
      <c r="A45" s="91"/>
      <c r="B45" s="709"/>
      <c r="C45" s="587"/>
      <c r="D45" s="85"/>
      <c r="E45" s="85"/>
      <c r="F45" s="724"/>
      <c r="G45" s="587"/>
      <c r="H45" s="85"/>
      <c r="I45" s="85"/>
      <c r="J45" s="724"/>
      <c r="K45" s="714"/>
      <c r="L45" s="85"/>
      <c r="M45" s="85"/>
      <c r="N45" s="92"/>
      <c r="O45" s="587"/>
      <c r="P45" s="85"/>
      <c r="Q45" s="85"/>
      <c r="R45" s="724"/>
      <c r="S45" s="714"/>
      <c r="T45" s="92"/>
      <c r="U45" s="85"/>
      <c r="V45" s="93"/>
      <c r="W45" s="733"/>
      <c r="X45" s="527"/>
      <c r="Y45" s="778"/>
      <c r="Z45" s="773"/>
      <c r="AA45" s="587"/>
      <c r="AB45" s="85"/>
      <c r="AC45" s="85"/>
      <c r="AD45" s="724"/>
      <c r="AE45" s="733"/>
      <c r="AF45" s="95"/>
      <c r="AG45" s="95"/>
      <c r="AH45" s="674"/>
      <c r="AI45" s="733"/>
      <c r="AJ45" s="95"/>
      <c r="AK45" s="95"/>
      <c r="AL45" s="674"/>
      <c r="AM45" s="93"/>
      <c r="AN45" s="85"/>
      <c r="AO45" s="85"/>
      <c r="AP45" s="93"/>
      <c r="AQ45" s="752"/>
      <c r="AR45" s="763"/>
      <c r="AS45" s="763"/>
      <c r="AT45" s="753"/>
    </row>
    <row r="46" spans="1:46" ht="25.5" customHeight="1" thickBot="1">
      <c r="A46" s="71"/>
      <c r="B46" s="708" t="s">
        <v>99</v>
      </c>
      <c r="C46" s="585">
        <f aca="true" t="shared" si="10" ref="C46:AT46">C10+C44</f>
        <v>882678</v>
      </c>
      <c r="D46" s="86">
        <f t="shared" si="10"/>
        <v>767607</v>
      </c>
      <c r="E46" s="86">
        <f t="shared" si="10"/>
        <v>751811</v>
      </c>
      <c r="F46" s="586">
        <f t="shared" si="10"/>
        <v>774398</v>
      </c>
      <c r="G46" s="585">
        <f t="shared" si="10"/>
        <v>279246</v>
      </c>
      <c r="H46" s="86">
        <f t="shared" si="10"/>
        <v>243099</v>
      </c>
      <c r="I46" s="86">
        <f t="shared" si="10"/>
        <v>194260</v>
      </c>
      <c r="J46" s="586">
        <f t="shared" si="10"/>
        <v>199817</v>
      </c>
      <c r="K46" s="519">
        <f t="shared" si="10"/>
        <v>676288</v>
      </c>
      <c r="L46" s="86">
        <f t="shared" si="10"/>
        <v>629469</v>
      </c>
      <c r="M46" s="86">
        <f t="shared" si="10"/>
        <v>594936</v>
      </c>
      <c r="N46" s="96">
        <f t="shared" si="10"/>
        <v>634922</v>
      </c>
      <c r="O46" s="585">
        <f t="shared" si="10"/>
        <v>92483</v>
      </c>
      <c r="P46" s="86">
        <f t="shared" si="10"/>
        <v>141140</v>
      </c>
      <c r="Q46" s="86">
        <f t="shared" si="10"/>
        <v>81409</v>
      </c>
      <c r="R46" s="586">
        <f t="shared" si="10"/>
        <v>102233</v>
      </c>
      <c r="S46" s="519">
        <f t="shared" si="10"/>
        <v>44384</v>
      </c>
      <c r="T46" s="96">
        <f t="shared" si="10"/>
        <v>144392</v>
      </c>
      <c r="U46" s="86">
        <f t="shared" si="10"/>
        <v>10000</v>
      </c>
      <c r="V46" s="96">
        <f t="shared" si="10"/>
        <v>39751</v>
      </c>
      <c r="W46" s="585">
        <f t="shared" si="10"/>
        <v>1975079</v>
      </c>
      <c r="X46" s="517">
        <f t="shared" si="10"/>
        <v>1925707</v>
      </c>
      <c r="Y46" s="530">
        <f t="shared" si="10"/>
        <v>1632416</v>
      </c>
      <c r="Z46" s="655">
        <f t="shared" si="10"/>
        <v>1751121</v>
      </c>
      <c r="AA46" s="585">
        <f t="shared" si="10"/>
        <v>954645</v>
      </c>
      <c r="AB46" s="86">
        <f t="shared" si="10"/>
        <v>969594</v>
      </c>
      <c r="AC46" s="86">
        <f t="shared" si="10"/>
        <v>1192852</v>
      </c>
      <c r="AD46" s="586">
        <f t="shared" si="10"/>
        <v>1236252</v>
      </c>
      <c r="AE46" s="585">
        <f t="shared" si="10"/>
        <v>38560</v>
      </c>
      <c r="AF46" s="86">
        <f t="shared" si="10"/>
        <v>54060</v>
      </c>
      <c r="AG46" s="86">
        <f t="shared" si="10"/>
        <v>49860</v>
      </c>
      <c r="AH46" s="586">
        <f t="shared" si="10"/>
        <v>78625</v>
      </c>
      <c r="AI46" s="585">
        <f t="shared" si="10"/>
        <v>0</v>
      </c>
      <c r="AJ46" s="86">
        <f t="shared" si="10"/>
        <v>0</v>
      </c>
      <c r="AK46" s="86">
        <f t="shared" si="10"/>
        <v>0</v>
      </c>
      <c r="AL46" s="586">
        <f t="shared" si="10"/>
        <v>0</v>
      </c>
      <c r="AM46" s="531">
        <f t="shared" si="10"/>
        <v>387663</v>
      </c>
      <c r="AN46" s="86">
        <f t="shared" si="10"/>
        <v>387663</v>
      </c>
      <c r="AO46" s="86">
        <f t="shared" si="10"/>
        <v>207663</v>
      </c>
      <c r="AP46" s="96">
        <f t="shared" si="10"/>
        <v>197068</v>
      </c>
      <c r="AQ46" s="585">
        <f t="shared" si="10"/>
        <v>3355947</v>
      </c>
      <c r="AR46" s="518">
        <f t="shared" si="10"/>
        <v>3337024</v>
      </c>
      <c r="AS46" s="518">
        <f>AS10+AS44</f>
        <v>3082791</v>
      </c>
      <c r="AT46" s="655">
        <f t="shared" si="10"/>
        <v>3263066</v>
      </c>
    </row>
    <row r="47" spans="1:46" ht="36.75" customHeight="1" thickBot="1">
      <c r="A47" s="71"/>
      <c r="B47" s="710" t="s">
        <v>100</v>
      </c>
      <c r="C47" s="725"/>
      <c r="D47" s="97"/>
      <c r="E47" s="97"/>
      <c r="F47" s="726"/>
      <c r="G47" s="725"/>
      <c r="H47" s="97"/>
      <c r="I47" s="97"/>
      <c r="J47" s="726"/>
      <c r="K47" s="715"/>
      <c r="L47" s="97"/>
      <c r="M47" s="97"/>
      <c r="N47" s="98"/>
      <c r="O47" s="725">
        <f>O42</f>
        <v>13088</v>
      </c>
      <c r="P47" s="97">
        <v>13088</v>
      </c>
      <c r="Q47" s="97">
        <f>Q42</f>
        <v>0</v>
      </c>
      <c r="R47" s="726">
        <f>R42</f>
        <v>0</v>
      </c>
      <c r="S47" s="715"/>
      <c r="T47" s="98"/>
      <c r="U47" s="97"/>
      <c r="V47" s="99"/>
      <c r="W47" s="732">
        <f>C47+G47+K47+O47+S47</f>
        <v>13088</v>
      </c>
      <c r="X47" s="520">
        <f>D47+H47+L47+P47+T47</f>
        <v>13088</v>
      </c>
      <c r="Y47" s="521">
        <f>E47+I47+M47+Q47+U47</f>
        <v>0</v>
      </c>
      <c r="Z47" s="774">
        <f>F47+J47+N47+R47+V47</f>
        <v>0</v>
      </c>
      <c r="AA47" s="734"/>
      <c r="AB47" s="100"/>
      <c r="AC47" s="100"/>
      <c r="AD47" s="735"/>
      <c r="AE47" s="734"/>
      <c r="AF47" s="100"/>
      <c r="AG47" s="100"/>
      <c r="AH47" s="735"/>
      <c r="AI47" s="734"/>
      <c r="AJ47" s="100"/>
      <c r="AK47" s="100"/>
      <c r="AL47" s="735"/>
      <c r="AM47" s="99"/>
      <c r="AN47" s="101"/>
      <c r="AO47" s="97"/>
      <c r="AP47" s="102"/>
      <c r="AQ47" s="745">
        <f>W47+AM47+AA47+AE47</f>
        <v>13088</v>
      </c>
      <c r="AR47" s="756">
        <f>X47+AN47+AB47+AF47</f>
        <v>13088</v>
      </c>
      <c r="AS47" s="756">
        <f>Y47+AO47+AC47+AG47</f>
        <v>0</v>
      </c>
      <c r="AT47" s="741">
        <f>Z47+AP47+AD47+AH47</f>
        <v>0</v>
      </c>
    </row>
    <row r="48" spans="1:46" ht="25.5" customHeight="1" thickBot="1">
      <c r="A48" s="71"/>
      <c r="B48" s="711" t="s">
        <v>101</v>
      </c>
      <c r="C48" s="727">
        <f>C46-C47</f>
        <v>882678</v>
      </c>
      <c r="D48" s="728">
        <f>D46-D47</f>
        <v>767607</v>
      </c>
      <c r="E48" s="728">
        <f aca="true" t="shared" si="11" ref="E48:AT48">E46-E47</f>
        <v>751811</v>
      </c>
      <c r="F48" s="729">
        <f t="shared" si="11"/>
        <v>774398</v>
      </c>
      <c r="G48" s="727">
        <f>G46-G47</f>
        <v>279246</v>
      </c>
      <c r="H48" s="728">
        <f>H46-H47</f>
        <v>243099</v>
      </c>
      <c r="I48" s="728">
        <f t="shared" si="11"/>
        <v>194260</v>
      </c>
      <c r="J48" s="729">
        <f t="shared" si="11"/>
        <v>199817</v>
      </c>
      <c r="K48" s="716">
        <f>K46-K47</f>
        <v>676288</v>
      </c>
      <c r="L48" s="103">
        <f>L46-L47</f>
        <v>629469</v>
      </c>
      <c r="M48" s="103">
        <f t="shared" si="11"/>
        <v>594936</v>
      </c>
      <c r="N48" s="104">
        <f t="shared" si="11"/>
        <v>634922</v>
      </c>
      <c r="O48" s="727">
        <f>O46-O47</f>
        <v>79395</v>
      </c>
      <c r="P48" s="728">
        <f>P46-P47</f>
        <v>128052</v>
      </c>
      <c r="Q48" s="728">
        <f t="shared" si="11"/>
        <v>81409</v>
      </c>
      <c r="R48" s="729">
        <f t="shared" si="11"/>
        <v>102233</v>
      </c>
      <c r="S48" s="716">
        <f t="shared" si="11"/>
        <v>44384</v>
      </c>
      <c r="T48" s="104">
        <f t="shared" si="11"/>
        <v>144392</v>
      </c>
      <c r="U48" s="103">
        <f t="shared" si="11"/>
        <v>10000</v>
      </c>
      <c r="V48" s="104">
        <f t="shared" si="11"/>
        <v>39751</v>
      </c>
      <c r="W48" s="727">
        <f t="shared" si="11"/>
        <v>1961991</v>
      </c>
      <c r="X48" s="772">
        <f t="shared" si="11"/>
        <v>1912619</v>
      </c>
      <c r="Y48" s="779">
        <f t="shared" si="11"/>
        <v>1632416</v>
      </c>
      <c r="Z48" s="754">
        <f t="shared" si="11"/>
        <v>1751121</v>
      </c>
      <c r="AA48" s="727">
        <f>AA46-AA47</f>
        <v>954645</v>
      </c>
      <c r="AB48" s="728">
        <f>AB46-AB47</f>
        <v>969594</v>
      </c>
      <c r="AC48" s="728">
        <f t="shared" si="11"/>
        <v>1192852</v>
      </c>
      <c r="AD48" s="729">
        <f t="shared" si="11"/>
        <v>1236252</v>
      </c>
      <c r="AE48" s="727">
        <f t="shared" si="11"/>
        <v>38560</v>
      </c>
      <c r="AF48" s="728">
        <f t="shared" si="11"/>
        <v>54060</v>
      </c>
      <c r="AG48" s="728">
        <f t="shared" si="11"/>
        <v>49860</v>
      </c>
      <c r="AH48" s="729">
        <f t="shared" si="11"/>
        <v>78625</v>
      </c>
      <c r="AI48" s="727">
        <f t="shared" si="11"/>
        <v>0</v>
      </c>
      <c r="AJ48" s="728">
        <f t="shared" si="11"/>
        <v>0</v>
      </c>
      <c r="AK48" s="728">
        <f t="shared" si="11"/>
        <v>0</v>
      </c>
      <c r="AL48" s="729">
        <f t="shared" si="11"/>
        <v>0</v>
      </c>
      <c r="AM48" s="737">
        <f t="shared" si="11"/>
        <v>387663</v>
      </c>
      <c r="AN48" s="103">
        <f t="shared" si="11"/>
        <v>387663</v>
      </c>
      <c r="AO48" s="103">
        <f t="shared" si="11"/>
        <v>207663</v>
      </c>
      <c r="AP48" s="104">
        <f t="shared" si="11"/>
        <v>197068</v>
      </c>
      <c r="AQ48" s="727">
        <f t="shared" si="11"/>
        <v>3342859</v>
      </c>
      <c r="AR48" s="764">
        <f t="shared" si="11"/>
        <v>3323936</v>
      </c>
      <c r="AS48" s="764">
        <f t="shared" si="11"/>
        <v>3082791</v>
      </c>
      <c r="AT48" s="754">
        <f t="shared" si="11"/>
        <v>3263066</v>
      </c>
    </row>
    <row r="49" spans="2:46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</row>
    <row r="50" spans="27:46" ht="12.75">
      <c r="AA50" s="27"/>
      <c r="AB50" s="27"/>
      <c r="AC50" s="27"/>
      <c r="AE50" s="27"/>
      <c r="AF50" s="27"/>
      <c r="AG50" s="27"/>
      <c r="AI50" s="27"/>
      <c r="AJ50" s="27"/>
      <c r="AK50" s="27"/>
      <c r="AL50" s="27"/>
      <c r="AM50" s="27"/>
      <c r="AN50" s="27"/>
      <c r="AO50" s="27"/>
      <c r="AQ50" s="27"/>
      <c r="AR50" s="27"/>
      <c r="AS50" s="27"/>
      <c r="AT50" s="27"/>
    </row>
  </sheetData>
  <sheetProtection/>
  <mergeCells count="13">
    <mergeCell ref="S5:V5"/>
    <mergeCell ref="W5:Z5"/>
    <mergeCell ref="AA5:AD5"/>
    <mergeCell ref="AE5:AH5"/>
    <mergeCell ref="AI5:AL5"/>
    <mergeCell ref="AM5:AP5"/>
    <mergeCell ref="AQ5:AT5"/>
    <mergeCell ref="B2:AA2"/>
    <mergeCell ref="A5:A6"/>
    <mergeCell ref="C5:F5"/>
    <mergeCell ref="G5:J5"/>
    <mergeCell ref="K5:N5"/>
    <mergeCell ref="O5:R5"/>
  </mergeCells>
  <printOptions/>
  <pageMargins left="0" right="0" top="0.39375" bottom="0.39375" header="0.5118055555555556" footer="0.5118055555555556"/>
  <pageSetup horizontalDpi="300" verticalDpi="3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69" sqref="C69"/>
    </sheetView>
  </sheetViews>
  <sheetFormatPr defaultColWidth="9.00390625" defaultRowHeight="12.75"/>
  <cols>
    <col min="1" max="1" width="43.25390625" style="0" customWidth="1"/>
    <col min="5" max="5" width="10.00390625" style="0" customWidth="1"/>
  </cols>
  <sheetData>
    <row r="1" ht="12.75">
      <c r="C1" t="s">
        <v>127</v>
      </c>
    </row>
    <row r="3" spans="1:5" ht="12.75">
      <c r="A3" s="872" t="s">
        <v>128</v>
      </c>
      <c r="B3" s="872"/>
      <c r="C3" s="872"/>
      <c r="D3" s="872"/>
      <c r="E3" s="872"/>
    </row>
    <row r="4" spans="1:5" ht="12.75">
      <c r="A4" s="872" t="s">
        <v>386</v>
      </c>
      <c r="B4" s="872"/>
      <c r="C4" s="872"/>
      <c r="D4" s="872"/>
      <c r="E4" s="872"/>
    </row>
    <row r="6" ht="13.5" thickBot="1">
      <c r="D6" t="s">
        <v>129</v>
      </c>
    </row>
    <row r="7" spans="1:5" ht="39" thickBot="1">
      <c r="A7" s="220"/>
      <c r="B7" s="119" t="s">
        <v>130</v>
      </c>
      <c r="C7" s="119" t="s">
        <v>131</v>
      </c>
      <c r="D7" s="240" t="s">
        <v>387</v>
      </c>
      <c r="E7" s="240" t="s">
        <v>2</v>
      </c>
    </row>
    <row r="8" spans="1:5" ht="12.75">
      <c r="A8" s="120" t="s">
        <v>132</v>
      </c>
      <c r="B8" s="121"/>
      <c r="C8" s="121"/>
      <c r="D8" s="121"/>
      <c r="E8" s="121"/>
    </row>
    <row r="9" spans="1:5" ht="12.75">
      <c r="A9" s="16" t="s">
        <v>133</v>
      </c>
      <c r="B9" s="122">
        <v>2000</v>
      </c>
      <c r="C9" s="122">
        <v>2000</v>
      </c>
      <c r="D9" s="122">
        <v>2300</v>
      </c>
      <c r="E9" s="122">
        <v>2300</v>
      </c>
    </row>
    <row r="10" spans="1:5" ht="12.75">
      <c r="A10" s="239" t="s">
        <v>390</v>
      </c>
      <c r="B10" s="122">
        <v>306191</v>
      </c>
      <c r="C10" s="122">
        <v>195652</v>
      </c>
      <c r="D10" s="122">
        <v>219036</v>
      </c>
      <c r="E10" s="122">
        <v>223803</v>
      </c>
    </row>
    <row r="11" spans="1:5" ht="12.75">
      <c r="A11" s="239" t="s">
        <v>522</v>
      </c>
      <c r="B11" s="122">
        <v>64680</v>
      </c>
      <c r="C11" s="122">
        <v>65677</v>
      </c>
      <c r="D11" s="122">
        <v>13526</v>
      </c>
      <c r="E11" s="122">
        <v>23767</v>
      </c>
    </row>
    <row r="12" spans="1:5" ht="12.75">
      <c r="A12" s="16" t="s">
        <v>134</v>
      </c>
      <c r="B12" s="122">
        <v>28592</v>
      </c>
      <c r="C12" s="122">
        <v>28592</v>
      </c>
      <c r="D12" s="122">
        <v>9200</v>
      </c>
      <c r="E12" s="122">
        <v>10050</v>
      </c>
    </row>
    <row r="13" spans="1:5" ht="12.75">
      <c r="A13" s="16" t="s">
        <v>135</v>
      </c>
      <c r="B13" s="123">
        <v>541008</v>
      </c>
      <c r="C13" s="123">
        <v>548015</v>
      </c>
      <c r="D13" s="123">
        <v>516593</v>
      </c>
      <c r="E13" s="123">
        <v>562706</v>
      </c>
    </row>
    <row r="14" spans="1:5" ht="12.75">
      <c r="A14" s="16" t="s">
        <v>136</v>
      </c>
      <c r="B14" s="123">
        <v>0</v>
      </c>
      <c r="C14" s="123">
        <v>0</v>
      </c>
      <c r="D14" s="123">
        <v>1000</v>
      </c>
      <c r="E14" s="123">
        <v>6763</v>
      </c>
    </row>
    <row r="15" spans="1:5" ht="12.75">
      <c r="A15" s="16" t="s">
        <v>137</v>
      </c>
      <c r="B15" s="122">
        <v>435597</v>
      </c>
      <c r="C15" s="122">
        <v>435597</v>
      </c>
      <c r="D15" s="122">
        <v>431971</v>
      </c>
      <c r="E15" s="122">
        <v>439630</v>
      </c>
    </row>
    <row r="16" spans="1:5" ht="12.75">
      <c r="A16" s="16" t="s">
        <v>138</v>
      </c>
      <c r="B16" s="122">
        <v>209608</v>
      </c>
      <c r="C16" s="122">
        <v>221608</v>
      </c>
      <c r="D16" s="122">
        <v>118049</v>
      </c>
      <c r="E16" s="122">
        <v>121269</v>
      </c>
    </row>
    <row r="17" spans="1:5" ht="12.75">
      <c r="A17" s="16" t="s">
        <v>139</v>
      </c>
      <c r="B17" s="122">
        <v>0</v>
      </c>
      <c r="C17" s="122">
        <v>0</v>
      </c>
      <c r="D17" s="122">
        <v>0</v>
      </c>
      <c r="E17" s="122">
        <v>0</v>
      </c>
    </row>
    <row r="18" spans="1:5" ht="12.75">
      <c r="A18" s="16" t="s">
        <v>140</v>
      </c>
      <c r="B18" s="122">
        <v>706585</v>
      </c>
      <c r="C18" s="122">
        <v>706585</v>
      </c>
      <c r="D18" s="122">
        <v>837959</v>
      </c>
      <c r="E18" s="122">
        <v>845770</v>
      </c>
    </row>
    <row r="19" spans="1:5" ht="12.75">
      <c r="A19" s="16" t="s">
        <v>141</v>
      </c>
      <c r="B19" s="122">
        <v>11400</v>
      </c>
      <c r="C19" s="122">
        <v>11400</v>
      </c>
      <c r="D19" s="122">
        <v>7800</v>
      </c>
      <c r="E19" s="122">
        <v>7800</v>
      </c>
    </row>
    <row r="20" spans="1:5" ht="12.75">
      <c r="A20" s="16" t="s">
        <v>142</v>
      </c>
      <c r="B20" s="122">
        <v>0</v>
      </c>
      <c r="C20" s="122">
        <v>0</v>
      </c>
      <c r="D20" s="122">
        <v>0</v>
      </c>
      <c r="E20" s="122">
        <v>0</v>
      </c>
    </row>
    <row r="21" spans="1:5" ht="12.75">
      <c r="A21" s="239" t="s">
        <v>420</v>
      </c>
      <c r="B21" s="122">
        <v>0</v>
      </c>
      <c r="C21" s="122">
        <v>0</v>
      </c>
      <c r="D21" s="122">
        <v>0</v>
      </c>
      <c r="E21" s="122">
        <v>1405</v>
      </c>
    </row>
    <row r="22" spans="1:5" ht="12.75">
      <c r="A22" s="16" t="s">
        <v>143</v>
      </c>
      <c r="B22" s="122">
        <v>494657</v>
      </c>
      <c r="C22" s="122">
        <v>438648</v>
      </c>
      <c r="D22" s="122">
        <v>326349</v>
      </c>
      <c r="E22" s="122">
        <v>322556</v>
      </c>
    </row>
    <row r="23" spans="1:5" ht="12.75">
      <c r="A23" s="16" t="s">
        <v>144</v>
      </c>
      <c r="B23" s="122">
        <v>57988</v>
      </c>
      <c r="C23" s="122">
        <v>60587</v>
      </c>
      <c r="D23" s="122">
        <v>0</v>
      </c>
      <c r="E23" s="122">
        <v>43624</v>
      </c>
    </row>
    <row r="24" spans="1:5" ht="12.75">
      <c r="A24" s="16" t="s">
        <v>145</v>
      </c>
      <c r="B24" s="122">
        <v>45392</v>
      </c>
      <c r="C24" s="122">
        <v>45203</v>
      </c>
      <c r="D24" s="122">
        <v>68440</v>
      </c>
      <c r="E24" s="122">
        <v>43284</v>
      </c>
    </row>
    <row r="25" spans="1:5" ht="12.75">
      <c r="A25" s="16" t="s">
        <v>146</v>
      </c>
      <c r="B25" s="122">
        <v>0</v>
      </c>
      <c r="C25" s="122">
        <v>0</v>
      </c>
      <c r="D25" s="122">
        <v>0</v>
      </c>
      <c r="E25" s="122">
        <v>0</v>
      </c>
    </row>
    <row r="26" spans="1:5" ht="12.75">
      <c r="A26" s="16" t="s">
        <v>147</v>
      </c>
      <c r="B26" s="122">
        <v>0</v>
      </c>
      <c r="C26" s="122">
        <v>0</v>
      </c>
      <c r="D26" s="122">
        <v>0</v>
      </c>
      <c r="E26" s="122">
        <v>33060</v>
      </c>
    </row>
    <row r="27" spans="1:5" ht="12.75">
      <c r="A27" s="16" t="s">
        <v>148</v>
      </c>
      <c r="B27" s="122">
        <v>0</v>
      </c>
      <c r="C27" s="122">
        <v>0</v>
      </c>
      <c r="D27" s="122">
        <v>0</v>
      </c>
      <c r="E27" s="122">
        <v>0</v>
      </c>
    </row>
    <row r="28" spans="1:5" ht="13.5" thickBot="1">
      <c r="A28" s="21" t="s">
        <v>33</v>
      </c>
      <c r="B28" s="124">
        <v>650</v>
      </c>
      <c r="C28" s="124">
        <v>650</v>
      </c>
      <c r="D28" s="124">
        <v>944</v>
      </c>
      <c r="E28" s="124">
        <v>944</v>
      </c>
    </row>
    <row r="29" spans="1:5" ht="13.5" thickBot="1">
      <c r="A29" s="856" t="s">
        <v>149</v>
      </c>
      <c r="B29" s="857">
        <f>SUM(B9:B28)</f>
        <v>2904348</v>
      </c>
      <c r="C29" s="857">
        <f>SUM(C9:C28)</f>
        <v>2760214</v>
      </c>
      <c r="D29" s="857">
        <f>SUM(D9:D28)</f>
        <v>2553167</v>
      </c>
      <c r="E29" s="858">
        <f>SUM(E9:E28)</f>
        <v>2688731</v>
      </c>
    </row>
    <row r="30" spans="1:5" ht="13.5" thickBot="1">
      <c r="A30" s="129" t="s">
        <v>385</v>
      </c>
      <c r="B30" s="130">
        <v>384231</v>
      </c>
      <c r="C30" s="130">
        <v>509442</v>
      </c>
      <c r="D30" s="130">
        <v>470000</v>
      </c>
      <c r="E30" s="130">
        <v>514711</v>
      </c>
    </row>
    <row r="31" spans="1:5" ht="13.5" thickBot="1">
      <c r="A31" s="856" t="s">
        <v>150</v>
      </c>
      <c r="B31" s="857">
        <f>SUM(B29:B30)</f>
        <v>3288579</v>
      </c>
      <c r="C31" s="857">
        <f>SUM(C29:C30)</f>
        <v>3269656</v>
      </c>
      <c r="D31" s="857">
        <f>SUM(D29:D30)</f>
        <v>3023167</v>
      </c>
      <c r="E31" s="858">
        <f>SUM(E29:E30)</f>
        <v>3203442</v>
      </c>
    </row>
    <row r="32" spans="1:5" ht="12.75">
      <c r="A32" s="142" t="s">
        <v>151</v>
      </c>
      <c r="B32" s="121">
        <v>54280</v>
      </c>
      <c r="C32" s="121">
        <v>54280</v>
      </c>
      <c r="D32" s="121">
        <v>59624</v>
      </c>
      <c r="E32" s="121">
        <v>59624</v>
      </c>
    </row>
    <row r="33" spans="1:5" ht="12.75">
      <c r="A33" s="16" t="s">
        <v>152</v>
      </c>
      <c r="B33" s="122">
        <v>0</v>
      </c>
      <c r="C33" s="122">
        <v>0</v>
      </c>
      <c r="D33" s="122">
        <v>0</v>
      </c>
      <c r="E33" s="122">
        <v>0</v>
      </c>
    </row>
    <row r="34" spans="1:5" ht="12.75">
      <c r="A34" s="16" t="s">
        <v>153</v>
      </c>
      <c r="B34" s="123">
        <v>0</v>
      </c>
      <c r="C34" s="123">
        <v>0</v>
      </c>
      <c r="D34" s="123">
        <v>0</v>
      </c>
      <c r="E34" s="123">
        <v>0</v>
      </c>
    </row>
    <row r="35" spans="1:5" ht="13.5" thickBot="1">
      <c r="A35" s="36" t="s">
        <v>154</v>
      </c>
      <c r="B35" s="124"/>
      <c r="C35" s="124"/>
      <c r="D35" s="124"/>
      <c r="E35" s="124"/>
    </row>
    <row r="36" spans="1:5" ht="13.5" thickBot="1">
      <c r="A36" s="856" t="s">
        <v>384</v>
      </c>
      <c r="B36" s="859">
        <f>SUM(B32:B35)</f>
        <v>54280</v>
      </c>
      <c r="C36" s="859">
        <f>SUM(C32:C35)</f>
        <v>54280</v>
      </c>
      <c r="D36" s="859">
        <f>SUM(D32:D35)</f>
        <v>59624</v>
      </c>
      <c r="E36" s="860">
        <f>SUM(E32:E35)</f>
        <v>59624</v>
      </c>
    </row>
    <row r="37" spans="1:5" ht="13.5" thickBot="1">
      <c r="A37" s="237" t="s">
        <v>58</v>
      </c>
      <c r="B37" s="238">
        <f>B29+B30+B36</f>
        <v>3342859</v>
      </c>
      <c r="C37" s="238">
        <f>C29+C30+C36</f>
        <v>3323936</v>
      </c>
      <c r="D37" s="238">
        <f>D29+D30+D36</f>
        <v>3082791</v>
      </c>
      <c r="E37" s="238">
        <f>E29+E30+E36</f>
        <v>3263066</v>
      </c>
    </row>
    <row r="38" spans="1:5" ht="6" customHeight="1">
      <c r="A38" s="127"/>
      <c r="B38" s="121"/>
      <c r="C38" s="121"/>
      <c r="D38" s="121"/>
      <c r="E38" s="121"/>
    </row>
    <row r="39" spans="1:5" ht="13.5" thickBot="1">
      <c r="A39" s="128" t="s">
        <v>155</v>
      </c>
      <c r="B39" s="122"/>
      <c r="C39" s="122"/>
      <c r="D39" s="122"/>
      <c r="E39" s="122"/>
    </row>
    <row r="40" spans="1:5" ht="12.75">
      <c r="A40" s="16" t="s">
        <v>9</v>
      </c>
      <c r="B40" s="122">
        <v>882678</v>
      </c>
      <c r="C40" s="122">
        <v>767607</v>
      </c>
      <c r="D40" s="122">
        <v>751811</v>
      </c>
      <c r="E40" s="13">
        <v>774398</v>
      </c>
    </row>
    <row r="41" spans="1:5" ht="12.75">
      <c r="A41" s="16" t="s">
        <v>156</v>
      </c>
      <c r="B41" s="122">
        <v>279246</v>
      </c>
      <c r="C41" s="122">
        <v>243099</v>
      </c>
      <c r="D41" s="122">
        <v>194260</v>
      </c>
      <c r="E41" s="19">
        <v>199817</v>
      </c>
    </row>
    <row r="42" spans="1:5" ht="12.75">
      <c r="A42" s="16" t="s">
        <v>157</v>
      </c>
      <c r="B42" s="122">
        <v>642938</v>
      </c>
      <c r="C42" s="122">
        <v>596119</v>
      </c>
      <c r="D42" s="122">
        <v>583936</v>
      </c>
      <c r="E42" s="122">
        <v>626922</v>
      </c>
    </row>
    <row r="43" spans="1:5" ht="12.75">
      <c r="A43" s="16" t="s">
        <v>23</v>
      </c>
      <c r="B43" s="122">
        <v>33350</v>
      </c>
      <c r="C43" s="122">
        <v>33350</v>
      </c>
      <c r="D43" s="122">
        <v>56860</v>
      </c>
      <c r="E43" s="122">
        <v>53860</v>
      </c>
    </row>
    <row r="44" spans="1:5" ht="12.75">
      <c r="A44" s="16" t="s">
        <v>15</v>
      </c>
      <c r="B44" s="122">
        <v>20000</v>
      </c>
      <c r="C44" s="122">
        <v>62929</v>
      </c>
      <c r="D44" s="122">
        <v>7364</v>
      </c>
      <c r="E44" s="122">
        <v>11199</v>
      </c>
    </row>
    <row r="45" spans="1:5" ht="12.75">
      <c r="A45" s="16" t="s">
        <v>28</v>
      </c>
      <c r="B45" s="122">
        <v>38560</v>
      </c>
      <c r="C45" s="122">
        <v>54060</v>
      </c>
      <c r="D45" s="122">
        <v>4000</v>
      </c>
      <c r="E45" s="122">
        <v>32191</v>
      </c>
    </row>
    <row r="46" spans="1:5" ht="12.75">
      <c r="A46" s="16" t="s">
        <v>158</v>
      </c>
      <c r="B46" s="122">
        <v>24685</v>
      </c>
      <c r="C46" s="122">
        <v>24785</v>
      </c>
      <c r="D46" s="122">
        <v>19635</v>
      </c>
      <c r="E46" s="122">
        <v>21291</v>
      </c>
    </row>
    <row r="47" spans="1:5" ht="12.75">
      <c r="A47" s="16" t="s">
        <v>159</v>
      </c>
      <c r="B47" s="122">
        <v>0</v>
      </c>
      <c r="C47" s="122">
        <v>0</v>
      </c>
      <c r="D47" s="122">
        <v>0</v>
      </c>
      <c r="E47" s="122">
        <v>574</v>
      </c>
    </row>
    <row r="48" spans="1:5" ht="12.75">
      <c r="A48" s="239" t="s">
        <v>520</v>
      </c>
      <c r="B48" s="122">
        <v>34143</v>
      </c>
      <c r="C48" s="19">
        <v>40156</v>
      </c>
      <c r="D48" s="19">
        <v>53381</v>
      </c>
      <c r="E48" s="19">
        <v>58806</v>
      </c>
    </row>
    <row r="49" spans="1:5" ht="12.75">
      <c r="A49" s="16" t="s">
        <v>160</v>
      </c>
      <c r="B49" s="122">
        <v>567</v>
      </c>
      <c r="C49" s="122">
        <v>182</v>
      </c>
      <c r="D49" s="122">
        <v>1029</v>
      </c>
      <c r="E49" s="19">
        <v>10937</v>
      </c>
    </row>
    <row r="50" spans="1:5" ht="12.75">
      <c r="A50" s="16" t="s">
        <v>25</v>
      </c>
      <c r="B50" s="122">
        <v>54972</v>
      </c>
      <c r="C50" s="122">
        <v>54972</v>
      </c>
      <c r="D50" s="122">
        <v>84710</v>
      </c>
      <c r="E50" s="122">
        <v>88539</v>
      </c>
    </row>
    <row r="51" spans="1:5" ht="12.75">
      <c r="A51" s="16" t="s">
        <v>26</v>
      </c>
      <c r="B51" s="122">
        <v>899673</v>
      </c>
      <c r="C51" s="122">
        <v>914622</v>
      </c>
      <c r="D51" s="122">
        <v>1108142</v>
      </c>
      <c r="E51" s="122">
        <v>1147713</v>
      </c>
    </row>
    <row r="52" spans="1:5" ht="12.75">
      <c r="A52" s="239" t="s">
        <v>524</v>
      </c>
      <c r="B52" s="122">
        <v>6783</v>
      </c>
      <c r="C52" s="122">
        <v>6783</v>
      </c>
      <c r="D52" s="122">
        <v>6783</v>
      </c>
      <c r="E52" s="122">
        <v>6783</v>
      </c>
    </row>
    <row r="53" spans="1:5" ht="13.5" thickBot="1">
      <c r="A53" s="21" t="s">
        <v>34</v>
      </c>
      <c r="B53" s="124">
        <v>0</v>
      </c>
      <c r="C53" s="124">
        <v>0</v>
      </c>
      <c r="D53" s="124">
        <v>0</v>
      </c>
      <c r="E53" s="124">
        <v>0</v>
      </c>
    </row>
    <row r="54" spans="1:5" ht="13.5" thickBot="1">
      <c r="A54" s="856" t="s">
        <v>161</v>
      </c>
      <c r="B54" s="857">
        <f>SUM(B40:B53)</f>
        <v>2917595</v>
      </c>
      <c r="C54" s="857">
        <f>SUM(C40:C53)</f>
        <v>2798664</v>
      </c>
      <c r="D54" s="857">
        <f>SUM(D40:D53)</f>
        <v>2871911</v>
      </c>
      <c r="E54" s="858">
        <f>SUM(E40:E53)</f>
        <v>3033030</v>
      </c>
    </row>
    <row r="55" spans="1:5" ht="13.5" thickBot="1">
      <c r="A55" s="129" t="s">
        <v>388</v>
      </c>
      <c r="B55" s="130">
        <v>424384</v>
      </c>
      <c r="C55" s="130">
        <v>524392</v>
      </c>
      <c r="D55" s="130">
        <v>210000</v>
      </c>
      <c r="E55" s="130">
        <v>229156</v>
      </c>
    </row>
    <row r="56" spans="1:5" ht="13.5" thickBot="1">
      <c r="A56" s="856" t="s">
        <v>162</v>
      </c>
      <c r="B56" s="857">
        <f>SUM(B54:B55)</f>
        <v>3341979</v>
      </c>
      <c r="C56" s="857">
        <f>SUM(C54:C55)</f>
        <v>3323056</v>
      </c>
      <c r="D56" s="857">
        <f>SUM(D54:D55)</f>
        <v>3081911</v>
      </c>
      <c r="E56" s="858">
        <f>SUM(E54:E55)</f>
        <v>3262186</v>
      </c>
    </row>
    <row r="57" spans="1:5" ht="12.75">
      <c r="A57" s="142" t="s">
        <v>163</v>
      </c>
      <c r="B57" s="121">
        <v>0</v>
      </c>
      <c r="C57" s="121">
        <v>0</v>
      </c>
      <c r="D57" s="121">
        <v>0</v>
      </c>
      <c r="E57" s="121">
        <v>0</v>
      </c>
    </row>
    <row r="58" spans="1:5" ht="12.75">
      <c r="A58" s="16" t="s">
        <v>164</v>
      </c>
      <c r="B58" s="122">
        <v>880</v>
      </c>
      <c r="C58" s="122">
        <v>880</v>
      </c>
      <c r="D58" s="122">
        <v>880</v>
      </c>
      <c r="E58" s="122">
        <v>880</v>
      </c>
    </row>
    <row r="59" spans="1:5" ht="12.75">
      <c r="A59" s="16" t="s">
        <v>165</v>
      </c>
      <c r="B59" s="123">
        <v>0</v>
      </c>
      <c r="C59" s="123">
        <v>0</v>
      </c>
      <c r="D59" s="123">
        <v>0</v>
      </c>
      <c r="E59" s="123">
        <v>0</v>
      </c>
    </row>
    <row r="60" spans="1:5" ht="13.5" thickBot="1">
      <c r="A60" s="36" t="s">
        <v>166</v>
      </c>
      <c r="B60" s="124"/>
      <c r="C60" s="124"/>
      <c r="D60" s="124"/>
      <c r="E60" s="124"/>
    </row>
    <row r="61" spans="1:5" s="241" customFormat="1" ht="13.5" thickBot="1">
      <c r="A61" s="412" t="s">
        <v>389</v>
      </c>
      <c r="B61" s="413">
        <f>SUM(B57:B60)</f>
        <v>880</v>
      </c>
      <c r="C61" s="413">
        <f>SUM(C57:C60)</f>
        <v>880</v>
      </c>
      <c r="D61" s="413">
        <f>SUM(D57:D60)</f>
        <v>880</v>
      </c>
      <c r="E61" s="414">
        <f>SUM(E57:E60)</f>
        <v>880</v>
      </c>
    </row>
    <row r="62" spans="1:5" ht="13.5" thickBot="1">
      <c r="A62" s="311" t="s">
        <v>59</v>
      </c>
      <c r="B62" s="411">
        <f>B54+B55+B61</f>
        <v>3342859</v>
      </c>
      <c r="C62" s="411">
        <f>C54+C55+C61</f>
        <v>3323936</v>
      </c>
      <c r="D62" s="411">
        <f>D54+D55+D61</f>
        <v>3082791</v>
      </c>
      <c r="E62" s="411">
        <f>E54+E55+E61</f>
        <v>3263066</v>
      </c>
    </row>
    <row r="63" spans="1:5" ht="6.75" customHeight="1" thickBot="1">
      <c r="A63" s="129"/>
      <c r="B63" s="130"/>
      <c r="C63" s="130"/>
      <c r="D63" s="130"/>
      <c r="E63" s="130"/>
    </row>
    <row r="64" spans="1:5" ht="13.5" thickBot="1">
      <c r="A64" s="131" t="s">
        <v>167</v>
      </c>
      <c r="B64" s="132">
        <v>13088</v>
      </c>
      <c r="C64" s="132">
        <v>13088</v>
      </c>
      <c r="D64" s="132">
        <v>0</v>
      </c>
      <c r="E64" s="132">
        <v>0</v>
      </c>
    </row>
    <row r="65" spans="1:5" ht="13.5" thickBot="1">
      <c r="A65" s="133" t="s">
        <v>168</v>
      </c>
      <c r="B65" s="133">
        <v>683666</v>
      </c>
      <c r="C65" s="133">
        <v>566375</v>
      </c>
      <c r="D65" s="133">
        <v>546310</v>
      </c>
      <c r="E65" s="133">
        <v>581506</v>
      </c>
    </row>
  </sheetData>
  <sheetProtection/>
  <mergeCells count="2">
    <mergeCell ref="A3:E3"/>
    <mergeCell ref="A4:E4"/>
  </mergeCells>
  <printOptions/>
  <pageMargins left="0.7875" right="0.7875" top="0.39375" bottom="0.17" header="0.25" footer="0.2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43"/>
  <sheetViews>
    <sheetView zoomScalePageLayoutView="0" workbookViewId="0" topLeftCell="A130">
      <selection activeCell="A46" sqref="A46:IV46"/>
    </sheetView>
  </sheetViews>
  <sheetFormatPr defaultColWidth="9.00390625" defaultRowHeight="12.75"/>
  <cols>
    <col min="1" max="1" width="36.875" style="0" customWidth="1"/>
    <col min="5" max="12" width="8.625" style="0" customWidth="1"/>
    <col min="13" max="13" width="8.375" style="0" customWidth="1"/>
  </cols>
  <sheetData>
    <row r="3" ht="12.75">
      <c r="L3" t="s">
        <v>169</v>
      </c>
    </row>
    <row r="4" spans="1:12" ht="12.75">
      <c r="A4" s="872" t="s">
        <v>170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</row>
    <row r="5" spans="1:13" ht="12.75">
      <c r="A5" s="872" t="s">
        <v>391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t="s">
        <v>171</v>
      </c>
    </row>
    <row r="6" spans="1:12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3.5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3" ht="13.5" thickBot="1">
      <c r="A8" s="928" t="s">
        <v>56</v>
      </c>
      <c r="B8" s="929" t="s">
        <v>172</v>
      </c>
      <c r="C8" s="930" t="s">
        <v>173</v>
      </c>
      <c r="D8" s="930" t="s">
        <v>174</v>
      </c>
      <c r="E8" s="932" t="s">
        <v>175</v>
      </c>
      <c r="F8" s="932"/>
      <c r="G8" s="932"/>
      <c r="H8" s="932"/>
      <c r="I8" s="932"/>
      <c r="J8" s="932"/>
      <c r="K8" s="932"/>
      <c r="L8" s="932"/>
      <c r="M8" s="134" t="s">
        <v>176</v>
      </c>
    </row>
    <row r="9" spans="1:13" ht="13.5" thickBot="1">
      <c r="A9" s="928"/>
      <c r="B9" s="929"/>
      <c r="C9" s="930"/>
      <c r="D9" s="931"/>
      <c r="E9" s="788" t="s">
        <v>177</v>
      </c>
      <c r="F9" s="789" t="s">
        <v>178</v>
      </c>
      <c r="G9" s="789" t="s">
        <v>179</v>
      </c>
      <c r="H9" s="790" t="s">
        <v>394</v>
      </c>
      <c r="I9" s="790" t="s">
        <v>392</v>
      </c>
      <c r="J9" s="790" t="s">
        <v>393</v>
      </c>
      <c r="K9" s="789" t="s">
        <v>180</v>
      </c>
      <c r="L9" s="791" t="s">
        <v>181</v>
      </c>
      <c r="M9" s="785" t="s">
        <v>182</v>
      </c>
    </row>
    <row r="10" spans="1:13" ht="14.25" customHeight="1">
      <c r="A10" s="120" t="s">
        <v>5</v>
      </c>
      <c r="B10" s="135"/>
      <c r="C10" s="136"/>
      <c r="D10" s="13"/>
      <c r="E10" s="253"/>
      <c r="F10" s="254"/>
      <c r="G10" s="254"/>
      <c r="H10" s="786"/>
      <c r="I10" s="461"/>
      <c r="J10" s="787"/>
      <c r="K10" s="155"/>
      <c r="L10" s="121"/>
      <c r="M10" s="135"/>
    </row>
    <row r="11" spans="1:13" ht="12.75" customHeight="1">
      <c r="A11" s="127" t="s">
        <v>183</v>
      </c>
      <c r="B11" s="19">
        <f>SUM(C11:M11)-I11</f>
        <v>2300</v>
      </c>
      <c r="C11" s="136">
        <v>2300</v>
      </c>
      <c r="D11" s="135"/>
      <c r="E11" s="242"/>
      <c r="F11" s="243"/>
      <c r="G11" s="243"/>
      <c r="H11" s="781"/>
      <c r="I11" s="209">
        <f aca="true" t="shared" si="0" ref="I11:I26">SUM(E11:H11)</f>
        <v>0</v>
      </c>
      <c r="J11" s="783"/>
      <c r="K11" s="115"/>
      <c r="L11" s="122"/>
      <c r="M11" s="135"/>
    </row>
    <row r="12" spans="1:13" ht="12.75">
      <c r="A12" s="16" t="s">
        <v>184</v>
      </c>
      <c r="B12" s="19">
        <f aca="true" t="shared" si="1" ref="B12:B65">SUM(C12:M12)-I12</f>
        <v>28547</v>
      </c>
      <c r="C12" s="18">
        <v>0</v>
      </c>
      <c r="D12" s="19"/>
      <c r="E12" s="242">
        <v>4200</v>
      </c>
      <c r="F12" s="243">
        <v>2845</v>
      </c>
      <c r="G12" s="243">
        <v>22</v>
      </c>
      <c r="H12" s="781">
        <v>1400</v>
      </c>
      <c r="I12" s="209">
        <f t="shared" si="0"/>
        <v>8467</v>
      </c>
      <c r="J12" s="783"/>
      <c r="K12" s="115">
        <v>2500</v>
      </c>
      <c r="L12" s="122"/>
      <c r="M12" s="19">
        <v>17580</v>
      </c>
    </row>
    <row r="13" spans="1:13" ht="12.75">
      <c r="A13" s="16" t="s">
        <v>185</v>
      </c>
      <c r="B13" s="19">
        <f t="shared" si="1"/>
        <v>4215</v>
      </c>
      <c r="C13" s="18">
        <v>0</v>
      </c>
      <c r="D13" s="19"/>
      <c r="E13" s="242">
        <v>715</v>
      </c>
      <c r="F13" s="243">
        <v>400</v>
      </c>
      <c r="G13" s="243"/>
      <c r="H13" s="781">
        <v>100</v>
      </c>
      <c r="I13" s="209">
        <f t="shared" si="0"/>
        <v>1215</v>
      </c>
      <c r="J13" s="783"/>
      <c r="K13" s="115"/>
      <c r="L13" s="122"/>
      <c r="M13" s="19">
        <v>3000</v>
      </c>
    </row>
    <row r="14" spans="1:13" ht="12.75">
      <c r="A14" s="16" t="s">
        <v>186</v>
      </c>
      <c r="B14" s="19">
        <f t="shared" si="1"/>
        <v>45041</v>
      </c>
      <c r="C14" s="18">
        <v>0</v>
      </c>
      <c r="D14" s="19"/>
      <c r="E14" s="242"/>
      <c r="F14" s="243">
        <v>7923</v>
      </c>
      <c r="G14" s="243">
        <v>2300</v>
      </c>
      <c r="H14" s="781">
        <v>900</v>
      </c>
      <c r="I14" s="209">
        <f t="shared" si="0"/>
        <v>11123</v>
      </c>
      <c r="J14" s="783">
        <v>1423</v>
      </c>
      <c r="K14" s="115">
        <v>2700</v>
      </c>
      <c r="L14" s="122"/>
      <c r="M14" s="19">
        <v>29795</v>
      </c>
    </row>
    <row r="15" spans="1:13" ht="12.75">
      <c r="A15" s="16" t="s">
        <v>187</v>
      </c>
      <c r="B15" s="19">
        <f t="shared" si="1"/>
        <v>60966</v>
      </c>
      <c r="C15" s="18">
        <v>42965</v>
      </c>
      <c r="D15" s="19"/>
      <c r="E15" s="242"/>
      <c r="F15" s="243">
        <v>872</v>
      </c>
      <c r="G15" s="243">
        <v>200</v>
      </c>
      <c r="H15" s="781">
        <v>180</v>
      </c>
      <c r="I15" s="209">
        <f t="shared" si="0"/>
        <v>1252</v>
      </c>
      <c r="J15" s="783">
        <v>2167</v>
      </c>
      <c r="K15" s="115">
        <v>9300</v>
      </c>
      <c r="L15" s="122"/>
      <c r="M15" s="19">
        <v>5282</v>
      </c>
    </row>
    <row r="16" spans="1:13" ht="12.75">
      <c r="A16" s="16" t="s">
        <v>188</v>
      </c>
      <c r="B16" s="19">
        <f t="shared" si="1"/>
        <v>900</v>
      </c>
      <c r="C16" s="18">
        <v>0</v>
      </c>
      <c r="D16" s="19"/>
      <c r="E16" s="242"/>
      <c r="F16" s="243"/>
      <c r="G16" s="243"/>
      <c r="H16" s="781">
        <v>400</v>
      </c>
      <c r="I16" s="209">
        <f t="shared" si="0"/>
        <v>400</v>
      </c>
      <c r="J16" s="783"/>
      <c r="K16" s="115">
        <v>500</v>
      </c>
      <c r="L16" s="122"/>
      <c r="M16" s="19"/>
    </row>
    <row r="17" spans="1:13" ht="12.75">
      <c r="A17" s="16" t="s">
        <v>189</v>
      </c>
      <c r="B17" s="19">
        <f t="shared" si="1"/>
        <v>10050</v>
      </c>
      <c r="C17" s="18">
        <v>8000</v>
      </c>
      <c r="D17" s="19"/>
      <c r="E17" s="242"/>
      <c r="F17" s="243"/>
      <c r="G17" s="243"/>
      <c r="H17" s="781"/>
      <c r="I17" s="209">
        <f t="shared" si="0"/>
        <v>0</v>
      </c>
      <c r="J17" s="783"/>
      <c r="K17" s="115"/>
      <c r="L17" s="122"/>
      <c r="M17" s="19">
        <v>2050</v>
      </c>
    </row>
    <row r="18" spans="1:13" ht="12.75">
      <c r="A18" s="16" t="s">
        <v>190</v>
      </c>
      <c r="B18" s="19">
        <f t="shared" si="1"/>
        <v>9008</v>
      </c>
      <c r="C18" s="18">
        <v>0</v>
      </c>
      <c r="D18" s="19"/>
      <c r="E18" s="242"/>
      <c r="F18" s="243">
        <v>8</v>
      </c>
      <c r="G18" s="243">
        <v>200</v>
      </c>
      <c r="H18" s="781"/>
      <c r="I18" s="209">
        <f t="shared" si="0"/>
        <v>208</v>
      </c>
      <c r="J18" s="783">
        <v>2500</v>
      </c>
      <c r="K18" s="115">
        <v>6100</v>
      </c>
      <c r="L18" s="122">
        <v>200</v>
      </c>
      <c r="M18" s="19"/>
    </row>
    <row r="19" spans="1:13" ht="12.75">
      <c r="A19" s="16" t="s">
        <v>191</v>
      </c>
      <c r="B19" s="19">
        <f t="shared" si="1"/>
        <v>100</v>
      </c>
      <c r="C19" s="18">
        <v>0</v>
      </c>
      <c r="D19" s="19"/>
      <c r="E19" s="242">
        <v>100</v>
      </c>
      <c r="F19" s="243"/>
      <c r="G19" s="243"/>
      <c r="H19" s="781"/>
      <c r="I19" s="209">
        <f t="shared" si="0"/>
        <v>100</v>
      </c>
      <c r="J19" s="783"/>
      <c r="K19" s="115"/>
      <c r="L19" s="122"/>
      <c r="M19" s="19"/>
    </row>
    <row r="20" spans="1:13" ht="12.75">
      <c r="A20" s="16" t="s">
        <v>192</v>
      </c>
      <c r="B20" s="19">
        <f t="shared" si="1"/>
        <v>75026</v>
      </c>
      <c r="C20" s="18">
        <v>748</v>
      </c>
      <c r="D20" s="19"/>
      <c r="E20" s="242"/>
      <c r="F20" s="243"/>
      <c r="G20" s="245"/>
      <c r="H20" s="781">
        <v>110</v>
      </c>
      <c r="I20" s="209">
        <f t="shared" si="0"/>
        <v>110</v>
      </c>
      <c r="J20" s="783"/>
      <c r="K20" s="115">
        <v>300</v>
      </c>
      <c r="L20" s="122"/>
      <c r="M20" s="19">
        <v>73868</v>
      </c>
    </row>
    <row r="21" spans="1:13" ht="13.5" thickBot="1">
      <c r="A21" s="36" t="s">
        <v>193</v>
      </c>
      <c r="B21" s="137">
        <f t="shared" si="1"/>
        <v>23767</v>
      </c>
      <c r="C21" s="38">
        <v>6949</v>
      </c>
      <c r="D21" s="137"/>
      <c r="E21" s="244">
        <v>1228</v>
      </c>
      <c r="F21" s="782">
        <v>2603</v>
      </c>
      <c r="G21" s="340"/>
      <c r="H21" s="798">
        <v>378</v>
      </c>
      <c r="I21" s="281">
        <f t="shared" si="0"/>
        <v>4209</v>
      </c>
      <c r="J21" s="784">
        <v>974</v>
      </c>
      <c r="K21" s="138">
        <v>3125</v>
      </c>
      <c r="L21" s="124">
        <v>50</v>
      </c>
      <c r="M21" s="137">
        <v>8460</v>
      </c>
    </row>
    <row r="22" spans="1:13" s="39" customFormat="1" ht="13.5" thickBot="1">
      <c r="A22" s="125" t="s">
        <v>194</v>
      </c>
      <c r="B22" s="261">
        <f>SUM(C22:M22)-I22</f>
        <v>259920</v>
      </c>
      <c r="C22" s="295">
        <f aca="true" t="shared" si="2" ref="C22:L22">SUM(C11:C21)</f>
        <v>60962</v>
      </c>
      <c r="D22" s="139">
        <f t="shared" si="2"/>
        <v>0</v>
      </c>
      <c r="E22" s="295">
        <f t="shared" si="2"/>
        <v>6243</v>
      </c>
      <c r="F22" s="139">
        <f t="shared" si="2"/>
        <v>14651</v>
      </c>
      <c r="G22" s="295">
        <f t="shared" si="2"/>
        <v>2722</v>
      </c>
      <c r="H22" s="139">
        <f t="shared" si="2"/>
        <v>3468</v>
      </c>
      <c r="I22" s="295">
        <f t="shared" si="2"/>
        <v>27084</v>
      </c>
      <c r="J22" s="139">
        <f t="shared" si="2"/>
        <v>7064</v>
      </c>
      <c r="K22" s="295">
        <f t="shared" si="2"/>
        <v>24525</v>
      </c>
      <c r="L22" s="139">
        <f t="shared" si="2"/>
        <v>250</v>
      </c>
      <c r="M22" s="295">
        <f>SUM(M11:M21)</f>
        <v>140035</v>
      </c>
    </row>
    <row r="23" spans="1:13" s="39" customFormat="1" ht="12.75">
      <c r="A23" s="127" t="s">
        <v>395</v>
      </c>
      <c r="B23" s="292">
        <f t="shared" si="1"/>
        <v>100</v>
      </c>
      <c r="C23" s="143">
        <v>100</v>
      </c>
      <c r="D23" s="144"/>
      <c r="E23" s="248"/>
      <c r="F23" s="249"/>
      <c r="G23" s="249"/>
      <c r="H23" s="792"/>
      <c r="I23" s="461">
        <f t="shared" si="0"/>
        <v>0</v>
      </c>
      <c r="J23" s="795"/>
      <c r="K23" s="145"/>
      <c r="L23" s="146"/>
      <c r="M23" s="147"/>
    </row>
    <row r="24" spans="1:13" s="39" customFormat="1" ht="12.75">
      <c r="A24" s="286" t="s">
        <v>195</v>
      </c>
      <c r="B24" s="294">
        <f t="shared" si="1"/>
        <v>1780</v>
      </c>
      <c r="C24" s="471">
        <v>1780</v>
      </c>
      <c r="D24" s="280"/>
      <c r="E24" s="287"/>
      <c r="F24" s="288"/>
      <c r="G24" s="288"/>
      <c r="H24" s="793"/>
      <c r="I24" s="209">
        <f t="shared" si="0"/>
        <v>0</v>
      </c>
      <c r="J24" s="799"/>
      <c r="K24" s="289"/>
      <c r="L24" s="290"/>
      <c r="M24" s="291"/>
    </row>
    <row r="25" spans="1:13" s="39" customFormat="1" ht="12.75">
      <c r="A25" s="129" t="s">
        <v>514</v>
      </c>
      <c r="B25" s="334">
        <f t="shared" si="1"/>
        <v>310</v>
      </c>
      <c r="C25" s="149">
        <v>310</v>
      </c>
      <c r="D25" s="150"/>
      <c r="E25" s="250"/>
      <c r="F25" s="251"/>
      <c r="G25" s="251"/>
      <c r="H25" s="794"/>
      <c r="I25" s="209"/>
      <c r="J25" s="796"/>
      <c r="K25" s="151"/>
      <c r="L25" s="152"/>
      <c r="M25" s="153"/>
    </row>
    <row r="26" spans="1:13" s="39" customFormat="1" ht="13.5" thickBot="1">
      <c r="A26" s="286" t="s">
        <v>196</v>
      </c>
      <c r="B26" s="294">
        <f t="shared" si="1"/>
        <v>7993</v>
      </c>
      <c r="C26" s="273">
        <v>7993</v>
      </c>
      <c r="D26" s="280"/>
      <c r="E26" s="287"/>
      <c r="F26" s="288"/>
      <c r="G26" s="288"/>
      <c r="H26" s="288"/>
      <c r="I26" s="797">
        <f t="shared" si="0"/>
        <v>0</v>
      </c>
      <c r="J26" s="289"/>
      <c r="K26" s="289"/>
      <c r="L26" s="290"/>
      <c r="M26" s="291"/>
    </row>
    <row r="27" spans="1:13" s="39" customFormat="1" ht="13.5" thickBot="1">
      <c r="A27" s="125" t="s">
        <v>197</v>
      </c>
      <c r="B27" s="261">
        <f>SUM(C27:M27)-I27</f>
        <v>10183</v>
      </c>
      <c r="C27" s="295">
        <f aca="true" t="shared" si="3" ref="C27:M27">SUM(C23:C26)</f>
        <v>10183</v>
      </c>
      <c r="D27" s="139">
        <f t="shared" si="3"/>
        <v>0</v>
      </c>
      <c r="E27" s="295">
        <f t="shared" si="3"/>
        <v>0</v>
      </c>
      <c r="F27" s="295">
        <f t="shared" si="3"/>
        <v>0</v>
      </c>
      <c r="G27" s="295">
        <f t="shared" si="3"/>
        <v>0</v>
      </c>
      <c r="H27" s="139">
        <f t="shared" si="3"/>
        <v>0</v>
      </c>
      <c r="I27" s="295">
        <f t="shared" si="3"/>
        <v>0</v>
      </c>
      <c r="J27" s="295">
        <f t="shared" si="3"/>
        <v>0</v>
      </c>
      <c r="K27" s="295">
        <f t="shared" si="3"/>
        <v>0</v>
      </c>
      <c r="L27" s="139">
        <f t="shared" si="3"/>
        <v>0</v>
      </c>
      <c r="M27" s="295">
        <f t="shared" si="3"/>
        <v>0</v>
      </c>
    </row>
    <row r="28" spans="1:13" ht="12.75">
      <c r="A28" s="127" t="s">
        <v>198</v>
      </c>
      <c r="B28" s="135">
        <f t="shared" si="1"/>
        <v>209000</v>
      </c>
      <c r="C28" s="136">
        <v>209000</v>
      </c>
      <c r="D28" s="135"/>
      <c r="E28" s="253"/>
      <c r="F28" s="254"/>
      <c r="G28" s="254"/>
      <c r="H28" s="786"/>
      <c r="I28" s="461">
        <f aca="true" t="shared" si="4" ref="I28:I42">SUM(E28:H28)</f>
        <v>0</v>
      </c>
      <c r="J28" s="787"/>
      <c r="K28" s="155"/>
      <c r="L28" s="121"/>
      <c r="M28" s="135"/>
    </row>
    <row r="29" spans="1:13" ht="12.75">
      <c r="A29" s="16" t="s">
        <v>199</v>
      </c>
      <c r="B29" s="19">
        <f t="shared" si="1"/>
        <v>45400</v>
      </c>
      <c r="C29" s="18">
        <v>45400</v>
      </c>
      <c r="D29" s="19"/>
      <c r="E29" s="242"/>
      <c r="F29" s="243"/>
      <c r="G29" s="243"/>
      <c r="H29" s="781"/>
      <c r="I29" s="209">
        <f t="shared" si="4"/>
        <v>0</v>
      </c>
      <c r="J29" s="783"/>
      <c r="K29" s="115"/>
      <c r="L29" s="122"/>
      <c r="M29" s="19"/>
    </row>
    <row r="30" spans="1:13" ht="12.75">
      <c r="A30" s="16" t="s">
        <v>200</v>
      </c>
      <c r="B30" s="19">
        <f t="shared" si="1"/>
        <v>1380</v>
      </c>
      <c r="C30" s="18">
        <v>1380</v>
      </c>
      <c r="D30" s="19"/>
      <c r="E30" s="242"/>
      <c r="F30" s="243"/>
      <c r="G30" s="243"/>
      <c r="H30" s="781"/>
      <c r="I30" s="209">
        <f t="shared" si="4"/>
        <v>0</v>
      </c>
      <c r="J30" s="783"/>
      <c r="K30" s="115"/>
      <c r="L30" s="122"/>
      <c r="M30" s="19"/>
    </row>
    <row r="31" spans="1:13" ht="12.75">
      <c r="A31" s="16" t="s">
        <v>201</v>
      </c>
      <c r="B31" s="19">
        <f t="shared" si="1"/>
        <v>4600</v>
      </c>
      <c r="C31" s="18">
        <v>4600</v>
      </c>
      <c r="D31" s="19"/>
      <c r="E31" s="242"/>
      <c r="F31" s="243"/>
      <c r="G31" s="243"/>
      <c r="H31" s="781"/>
      <c r="I31" s="209">
        <f t="shared" si="4"/>
        <v>0</v>
      </c>
      <c r="J31" s="783"/>
      <c r="K31" s="115"/>
      <c r="L31" s="122"/>
      <c r="M31" s="19"/>
    </row>
    <row r="32" spans="1:13" ht="13.5" thickBot="1">
      <c r="A32" s="36" t="s">
        <v>202</v>
      </c>
      <c r="B32" s="137">
        <f t="shared" si="1"/>
        <v>21590</v>
      </c>
      <c r="C32" s="38">
        <v>21590</v>
      </c>
      <c r="D32" s="137"/>
      <c r="E32" s="244"/>
      <c r="F32" s="245"/>
      <c r="G32" s="245"/>
      <c r="H32" s="782"/>
      <c r="I32" s="281">
        <f t="shared" si="4"/>
        <v>0</v>
      </c>
      <c r="J32" s="784"/>
      <c r="K32" s="138"/>
      <c r="L32" s="124"/>
      <c r="M32" s="137"/>
    </row>
    <row r="33" spans="1:13" s="39" customFormat="1" ht="13.5" thickBot="1">
      <c r="A33" s="125" t="s">
        <v>10</v>
      </c>
      <c r="B33" s="261">
        <f t="shared" si="1"/>
        <v>281970</v>
      </c>
      <c r="C33" s="139">
        <f aca="true" t="shared" si="5" ref="C33:H33">SUM(C28:C32)</f>
        <v>281970</v>
      </c>
      <c r="D33" s="125">
        <f t="shared" si="5"/>
        <v>0</v>
      </c>
      <c r="E33" s="246">
        <f t="shared" si="5"/>
        <v>0</v>
      </c>
      <c r="F33" s="247">
        <f t="shared" si="5"/>
        <v>0</v>
      </c>
      <c r="G33" s="247">
        <f t="shared" si="5"/>
        <v>0</v>
      </c>
      <c r="H33" s="262">
        <f t="shared" si="5"/>
        <v>0</v>
      </c>
      <c r="I33" s="261">
        <f t="shared" si="4"/>
        <v>0</v>
      </c>
      <c r="J33" s="141">
        <f>SUM(J28:J32)</f>
        <v>0</v>
      </c>
      <c r="K33" s="141">
        <f>SUM(K28:K32)</f>
        <v>0</v>
      </c>
      <c r="L33" s="126">
        <f>SUM(L28:L32)</f>
        <v>0</v>
      </c>
      <c r="M33" s="25">
        <f>SUM(M28:M32)</f>
        <v>0</v>
      </c>
    </row>
    <row r="34" spans="1:13" s="39" customFormat="1" ht="13.5" thickBot="1">
      <c r="A34" s="125" t="s">
        <v>203</v>
      </c>
      <c r="B34" s="261">
        <f t="shared" si="1"/>
        <v>2000</v>
      </c>
      <c r="C34" s="139">
        <v>2000</v>
      </c>
      <c r="D34" s="140">
        <v>0</v>
      </c>
      <c r="E34" s="246">
        <v>0</v>
      </c>
      <c r="F34" s="247">
        <v>0</v>
      </c>
      <c r="G34" s="247">
        <v>0</v>
      </c>
      <c r="H34" s="262">
        <v>0</v>
      </c>
      <c r="I34" s="261">
        <f t="shared" si="4"/>
        <v>0</v>
      </c>
      <c r="J34" s="141">
        <v>0</v>
      </c>
      <c r="K34" s="141">
        <v>0</v>
      </c>
      <c r="L34" s="126">
        <v>0</v>
      </c>
      <c r="M34" s="25">
        <v>0</v>
      </c>
    </row>
    <row r="35" spans="1:13" ht="12.75">
      <c r="A35" s="127" t="s">
        <v>204</v>
      </c>
      <c r="B35" s="135">
        <f t="shared" si="1"/>
        <v>78848</v>
      </c>
      <c r="C35" s="136">
        <v>78848</v>
      </c>
      <c r="D35" s="135"/>
      <c r="E35" s="253"/>
      <c r="F35" s="254"/>
      <c r="G35" s="254"/>
      <c r="H35" s="786"/>
      <c r="I35" s="461">
        <f t="shared" si="4"/>
        <v>0</v>
      </c>
      <c r="J35" s="787"/>
      <c r="K35" s="155"/>
      <c r="L35" s="121"/>
      <c r="M35" s="135"/>
    </row>
    <row r="36" spans="1:13" ht="12.75">
      <c r="A36" s="16" t="s">
        <v>205</v>
      </c>
      <c r="B36" s="19">
        <f t="shared" si="1"/>
        <v>31579</v>
      </c>
      <c r="C36" s="18">
        <v>31579</v>
      </c>
      <c r="D36" s="19"/>
      <c r="E36" s="242"/>
      <c r="F36" s="243"/>
      <c r="G36" s="243"/>
      <c r="H36" s="781"/>
      <c r="I36" s="209">
        <f t="shared" si="4"/>
        <v>0</v>
      </c>
      <c r="J36" s="783"/>
      <c r="K36" s="115"/>
      <c r="L36" s="122"/>
      <c r="M36" s="19"/>
    </row>
    <row r="37" spans="1:13" ht="12.75">
      <c r="A37" s="16" t="s">
        <v>206</v>
      </c>
      <c r="B37" s="19">
        <f t="shared" si="1"/>
        <v>0</v>
      </c>
      <c r="C37" s="18">
        <v>0</v>
      </c>
      <c r="D37" s="19"/>
      <c r="E37" s="242"/>
      <c r="F37" s="243"/>
      <c r="G37" s="243"/>
      <c r="H37" s="781"/>
      <c r="I37" s="209">
        <f t="shared" si="4"/>
        <v>0</v>
      </c>
      <c r="J37" s="783"/>
      <c r="K37" s="115"/>
      <c r="L37" s="122"/>
      <c r="M37" s="19"/>
    </row>
    <row r="38" spans="1:13" ht="13.5" thickBot="1">
      <c r="A38" s="36" t="s">
        <v>207</v>
      </c>
      <c r="B38" s="137">
        <f t="shared" si="1"/>
        <v>35050</v>
      </c>
      <c r="C38" s="38">
        <v>35050</v>
      </c>
      <c r="D38" s="137"/>
      <c r="E38" s="244"/>
      <c r="F38" s="245"/>
      <c r="G38" s="245"/>
      <c r="H38" s="782"/>
      <c r="I38" s="281">
        <f t="shared" si="4"/>
        <v>0</v>
      </c>
      <c r="J38" s="784"/>
      <c r="K38" s="138"/>
      <c r="L38" s="124"/>
      <c r="M38" s="137"/>
    </row>
    <row r="39" spans="1:13" s="39" customFormat="1" ht="13.5" thickBot="1">
      <c r="A39" s="125" t="s">
        <v>208</v>
      </c>
      <c r="B39" s="261">
        <f t="shared" si="1"/>
        <v>145477</v>
      </c>
      <c r="C39" s="139">
        <f aca="true" t="shared" si="6" ref="C39:H39">SUM(C35:C38)</f>
        <v>145477</v>
      </c>
      <c r="D39" s="125">
        <f t="shared" si="6"/>
        <v>0</v>
      </c>
      <c r="E39" s="255">
        <f t="shared" si="6"/>
        <v>0</v>
      </c>
      <c r="F39" s="255">
        <f t="shared" si="6"/>
        <v>0</v>
      </c>
      <c r="G39" s="255">
        <f t="shared" si="6"/>
        <v>0</v>
      </c>
      <c r="H39" s="255">
        <f t="shared" si="6"/>
        <v>0</v>
      </c>
      <c r="I39" s="261">
        <f t="shared" si="4"/>
        <v>0</v>
      </c>
      <c r="J39" s="125">
        <f>SUM(J35:J38)</f>
        <v>0</v>
      </c>
      <c r="K39" s="125">
        <f>SUM(K35:K38)</f>
        <v>0</v>
      </c>
      <c r="L39" s="125">
        <f>SUM(L35:L38)</f>
        <v>0</v>
      </c>
      <c r="M39" s="25">
        <f>SUM(M35:M38)</f>
        <v>0</v>
      </c>
    </row>
    <row r="40" spans="1:13" ht="12.75">
      <c r="A40" s="127" t="s">
        <v>209</v>
      </c>
      <c r="B40" s="292">
        <f t="shared" si="1"/>
        <v>11581</v>
      </c>
      <c r="C40" s="136">
        <v>11581</v>
      </c>
      <c r="D40" s="135"/>
      <c r="E40" s="253"/>
      <c r="F40" s="254"/>
      <c r="G40" s="254"/>
      <c r="H40" s="786"/>
      <c r="I40" s="461">
        <f t="shared" si="4"/>
        <v>0</v>
      </c>
      <c r="J40" s="787"/>
      <c r="K40" s="155"/>
      <c r="L40" s="121"/>
      <c r="M40" s="135"/>
    </row>
    <row r="41" spans="1:13" ht="13.5" thickBot="1">
      <c r="A41" s="36" t="s">
        <v>210</v>
      </c>
      <c r="B41" s="326">
        <f t="shared" si="1"/>
        <v>310975</v>
      </c>
      <c r="C41" s="38">
        <v>310975</v>
      </c>
      <c r="D41" s="137"/>
      <c r="E41" s="244"/>
      <c r="F41" s="245"/>
      <c r="G41" s="245"/>
      <c r="H41" s="782"/>
      <c r="I41" s="281">
        <f t="shared" si="4"/>
        <v>0</v>
      </c>
      <c r="J41" s="784"/>
      <c r="K41" s="138"/>
      <c r="L41" s="124"/>
      <c r="M41" s="137"/>
    </row>
    <row r="42" spans="1:13" s="39" customFormat="1" ht="13.5" thickBot="1">
      <c r="A42" s="237" t="s">
        <v>211</v>
      </c>
      <c r="B42" s="261">
        <f t="shared" si="1"/>
        <v>322556</v>
      </c>
      <c r="C42" s="282">
        <f aca="true" t="shared" si="7" ref="C42:H42">SUM(C40:C41)</f>
        <v>322556</v>
      </c>
      <c r="D42" s="425">
        <f t="shared" si="7"/>
        <v>0</v>
      </c>
      <c r="E42" s="428">
        <f t="shared" si="7"/>
        <v>0</v>
      </c>
      <c r="F42" s="358">
        <f t="shared" si="7"/>
        <v>0</v>
      </c>
      <c r="G42" s="358">
        <f t="shared" si="7"/>
        <v>0</v>
      </c>
      <c r="H42" s="358">
        <f t="shared" si="7"/>
        <v>0</v>
      </c>
      <c r="I42" s="261">
        <f t="shared" si="4"/>
        <v>0</v>
      </c>
      <c r="J42" s="357">
        <f>SUM(J40:J41)</f>
        <v>0</v>
      </c>
      <c r="K42" s="357">
        <f>SUM(K40:K41)</f>
        <v>0</v>
      </c>
      <c r="L42" s="357">
        <f>SUM(L40:L41)</f>
        <v>0</v>
      </c>
      <c r="M42" s="425">
        <f>SUM(M40:M41)</f>
        <v>0</v>
      </c>
    </row>
    <row r="43" spans="1:13" s="39" customFormat="1" ht="12.75">
      <c r="A43" s="28"/>
      <c r="B43" s="228"/>
      <c r="C43" s="28"/>
      <c r="D43" s="28"/>
      <c r="E43" s="427"/>
      <c r="F43" s="427"/>
      <c r="G43" s="427"/>
      <c r="H43" s="427"/>
      <c r="I43" s="228"/>
      <c r="J43" s="28"/>
      <c r="K43" s="28"/>
      <c r="L43" s="28"/>
      <c r="M43" s="28"/>
    </row>
    <row r="44" spans="1:13" s="39" customFormat="1" ht="12.75">
      <c r="A44" s="28"/>
      <c r="B44" s="228"/>
      <c r="C44" s="28"/>
      <c r="D44" s="28"/>
      <c r="E44" s="427"/>
      <c r="F44" s="427"/>
      <c r="G44" s="427"/>
      <c r="H44" s="427"/>
      <c r="I44" s="228"/>
      <c r="J44" s="28"/>
      <c r="K44" s="28"/>
      <c r="L44" s="28"/>
      <c r="M44" s="28"/>
    </row>
    <row r="45" spans="1:13" s="39" customFormat="1" ht="12.75">
      <c r="A45" s="28"/>
      <c r="B45" s="228"/>
      <c r="C45" s="28"/>
      <c r="D45" s="28"/>
      <c r="E45" s="427"/>
      <c r="F45" s="427"/>
      <c r="G45" s="427"/>
      <c r="H45" s="427"/>
      <c r="I45" s="228"/>
      <c r="J45" s="28"/>
      <c r="K45" s="28"/>
      <c r="L45" s="28"/>
      <c r="M45" s="28"/>
    </row>
    <row r="46" spans="1:13" s="39" customFormat="1" ht="12.75">
      <c r="A46" s="28"/>
      <c r="B46" s="228"/>
      <c r="C46" s="28"/>
      <c r="D46" s="28"/>
      <c r="E46" s="427"/>
      <c r="F46" s="427"/>
      <c r="G46" s="427"/>
      <c r="H46" s="427"/>
      <c r="I46" s="228"/>
      <c r="J46" s="28"/>
      <c r="K46" s="28"/>
      <c r="L46" s="28"/>
      <c r="M46" s="28"/>
    </row>
    <row r="47" spans="1:13" s="39" customFormat="1" ht="12.75">
      <c r="A47" s="28"/>
      <c r="B47" s="228"/>
      <c r="C47" s="28"/>
      <c r="D47" s="28"/>
      <c r="E47" s="427"/>
      <c r="F47" s="427"/>
      <c r="G47" s="427"/>
      <c r="H47" s="427"/>
      <c r="I47" s="228"/>
      <c r="J47" s="28"/>
      <c r="K47" s="28"/>
      <c r="L47" s="28"/>
      <c r="M47" s="28"/>
    </row>
    <row r="48" spans="1:13" s="39" customFormat="1" ht="12.75">
      <c r="A48" s="28"/>
      <c r="B48" s="228"/>
      <c r="C48" s="28"/>
      <c r="D48" s="28"/>
      <c r="E48" s="427"/>
      <c r="F48" s="427"/>
      <c r="G48" s="427"/>
      <c r="H48" s="427"/>
      <c r="I48" s="228"/>
      <c r="J48" s="28"/>
      <c r="K48" s="28"/>
      <c r="L48" s="28"/>
      <c r="M48" s="28"/>
    </row>
    <row r="49" spans="1:13" s="39" customFormat="1" ht="12.75">
      <c r="A49" s="28"/>
      <c r="B49" s="228"/>
      <c r="C49" s="28"/>
      <c r="D49" s="28"/>
      <c r="E49" s="427"/>
      <c r="F49" s="427"/>
      <c r="G49" s="427"/>
      <c r="H49" s="427"/>
      <c r="I49" s="228"/>
      <c r="J49" s="28"/>
      <c r="K49" s="28"/>
      <c r="L49" s="28"/>
      <c r="M49" s="28"/>
    </row>
    <row r="50" spans="1:13" s="39" customFormat="1" ht="13.5" thickBot="1">
      <c r="A50" s="28"/>
      <c r="B50" s="228"/>
      <c r="C50" s="28"/>
      <c r="D50" s="28"/>
      <c r="E50" s="427"/>
      <c r="F50" s="427"/>
      <c r="G50" s="427"/>
      <c r="H50" s="427"/>
      <c r="I50" s="228"/>
      <c r="J50" s="28"/>
      <c r="K50" s="28"/>
      <c r="L50" s="28"/>
      <c r="M50" s="28"/>
    </row>
    <row r="51" spans="1:13" s="39" customFormat="1" ht="13.5" thickBot="1">
      <c r="A51" s="919" t="s">
        <v>56</v>
      </c>
      <c r="B51" s="921" t="s">
        <v>172</v>
      </c>
      <c r="C51" s="923" t="s">
        <v>173</v>
      </c>
      <c r="D51" s="925" t="s">
        <v>174</v>
      </c>
      <c r="E51" s="917" t="s">
        <v>175</v>
      </c>
      <c r="F51" s="918"/>
      <c r="G51" s="918"/>
      <c r="H51" s="918"/>
      <c r="I51" s="918"/>
      <c r="J51" s="918"/>
      <c r="K51" s="918"/>
      <c r="L51" s="918"/>
      <c r="M51" s="445" t="s">
        <v>176</v>
      </c>
    </row>
    <row r="52" spans="1:13" ht="13.5" thickBot="1">
      <c r="A52" s="920"/>
      <c r="B52" s="922"/>
      <c r="C52" s="924"/>
      <c r="D52" s="926"/>
      <c r="E52" s="446" t="s">
        <v>177</v>
      </c>
      <c r="F52" s="447" t="s">
        <v>178</v>
      </c>
      <c r="G52" s="447" t="s">
        <v>179</v>
      </c>
      <c r="H52" s="448" t="s">
        <v>394</v>
      </c>
      <c r="I52" s="448" t="s">
        <v>392</v>
      </c>
      <c r="J52" s="448" t="s">
        <v>393</v>
      </c>
      <c r="K52" s="447" t="s">
        <v>180</v>
      </c>
      <c r="L52" s="447" t="s">
        <v>181</v>
      </c>
      <c r="M52" s="449" t="s">
        <v>182</v>
      </c>
    </row>
    <row r="53" spans="1:13" s="308" customFormat="1" ht="12.75">
      <c r="A53" s="429" t="s">
        <v>416</v>
      </c>
      <c r="B53" s="406">
        <f t="shared" si="1"/>
        <v>1063</v>
      </c>
      <c r="C53" s="361">
        <v>1063</v>
      </c>
      <c r="D53" s="430"/>
      <c r="E53" s="431"/>
      <c r="F53" s="431"/>
      <c r="G53" s="431"/>
      <c r="H53" s="432"/>
      <c r="I53" s="433"/>
      <c r="J53" s="433"/>
      <c r="K53" s="433"/>
      <c r="L53" s="433"/>
      <c r="M53" s="434"/>
    </row>
    <row r="54" spans="1:13" s="308" customFormat="1" ht="12.75">
      <c r="A54" s="435" t="s">
        <v>421</v>
      </c>
      <c r="B54" s="360">
        <f t="shared" si="1"/>
        <v>1598</v>
      </c>
      <c r="C54" s="362">
        <v>1598</v>
      </c>
      <c r="D54" s="359"/>
      <c r="E54" s="310"/>
      <c r="F54" s="310"/>
      <c r="G54" s="310"/>
      <c r="H54" s="423"/>
      <c r="I54" s="356"/>
      <c r="J54" s="356"/>
      <c r="K54" s="356"/>
      <c r="L54" s="356"/>
      <c r="M54" s="436"/>
    </row>
    <row r="55" spans="1:13" s="308" customFormat="1" ht="12.75">
      <c r="A55" s="435" t="s">
        <v>422</v>
      </c>
      <c r="B55" s="360">
        <f t="shared" si="1"/>
        <v>24571</v>
      </c>
      <c r="C55" s="362">
        <v>24571</v>
      </c>
      <c r="D55" s="359"/>
      <c r="E55" s="310"/>
      <c r="F55" s="310"/>
      <c r="G55" s="310"/>
      <c r="H55" s="423"/>
      <c r="I55" s="356"/>
      <c r="J55" s="356"/>
      <c r="K55" s="356"/>
      <c r="L55" s="356"/>
      <c r="M55" s="436"/>
    </row>
    <row r="56" spans="1:13" s="308" customFormat="1" ht="12.75">
      <c r="A56" s="437" t="s">
        <v>423</v>
      </c>
      <c r="B56" s="404">
        <f t="shared" si="1"/>
        <v>130</v>
      </c>
      <c r="C56" s="408">
        <v>130</v>
      </c>
      <c r="D56" s="407"/>
      <c r="E56" s="340"/>
      <c r="F56" s="340"/>
      <c r="G56" s="340"/>
      <c r="H56" s="424"/>
      <c r="I56" s="356"/>
      <c r="J56" s="356"/>
      <c r="K56" s="356"/>
      <c r="L56" s="356"/>
      <c r="M56" s="436"/>
    </row>
    <row r="57" spans="1:13" s="308" customFormat="1" ht="12.75">
      <c r="A57" s="438" t="s">
        <v>472</v>
      </c>
      <c r="B57" s="360">
        <f t="shared" si="1"/>
        <v>3000</v>
      </c>
      <c r="C57" s="362">
        <v>3000</v>
      </c>
      <c r="D57" s="359"/>
      <c r="E57" s="310"/>
      <c r="F57" s="310"/>
      <c r="G57" s="310"/>
      <c r="H57" s="423"/>
      <c r="I57" s="356"/>
      <c r="J57" s="356"/>
      <c r="K57" s="356"/>
      <c r="L57" s="356"/>
      <c r="M57" s="436"/>
    </row>
    <row r="58" spans="1:13" s="308" customFormat="1" ht="12.75">
      <c r="A58" s="438" t="s">
        <v>473</v>
      </c>
      <c r="B58" s="360">
        <f t="shared" si="1"/>
        <v>734</v>
      </c>
      <c r="C58" s="362">
        <v>734</v>
      </c>
      <c r="D58" s="359"/>
      <c r="E58" s="310"/>
      <c r="F58" s="310"/>
      <c r="G58" s="310"/>
      <c r="H58" s="423"/>
      <c r="I58" s="356"/>
      <c r="J58" s="356"/>
      <c r="K58" s="356"/>
      <c r="L58" s="356"/>
      <c r="M58" s="436"/>
    </row>
    <row r="59" spans="1:13" s="308" customFormat="1" ht="12.75">
      <c r="A59" s="438" t="s">
        <v>474</v>
      </c>
      <c r="B59" s="360">
        <f t="shared" si="1"/>
        <v>308</v>
      </c>
      <c r="C59" s="362">
        <v>308</v>
      </c>
      <c r="D59" s="359"/>
      <c r="E59" s="310"/>
      <c r="F59" s="310"/>
      <c r="G59" s="310"/>
      <c r="H59" s="423"/>
      <c r="I59" s="356"/>
      <c r="J59" s="356"/>
      <c r="K59" s="356"/>
      <c r="L59" s="356"/>
      <c r="M59" s="436"/>
    </row>
    <row r="60" spans="1:13" s="308" customFormat="1" ht="12.75">
      <c r="A60" s="438" t="s">
        <v>475</v>
      </c>
      <c r="B60" s="360">
        <f t="shared" si="1"/>
        <v>470</v>
      </c>
      <c r="C60" s="362">
        <v>470</v>
      </c>
      <c r="D60" s="359"/>
      <c r="E60" s="310"/>
      <c r="F60" s="310"/>
      <c r="G60" s="310"/>
      <c r="H60" s="423"/>
      <c r="I60" s="356"/>
      <c r="J60" s="356"/>
      <c r="K60" s="356"/>
      <c r="L60" s="356"/>
      <c r="M60" s="436"/>
    </row>
    <row r="61" spans="1:13" s="308" customFormat="1" ht="12.75">
      <c r="A61" s="800" t="s">
        <v>491</v>
      </c>
      <c r="B61" s="360">
        <f t="shared" si="1"/>
        <v>1084</v>
      </c>
      <c r="C61" s="362">
        <v>1084</v>
      </c>
      <c r="D61" s="359"/>
      <c r="E61" s="310"/>
      <c r="F61" s="310"/>
      <c r="G61" s="310"/>
      <c r="H61" s="310"/>
      <c r="I61" s="469"/>
      <c r="J61" s="469"/>
      <c r="K61" s="469"/>
      <c r="L61" s="469"/>
      <c r="M61" s="470"/>
    </row>
    <row r="62" spans="1:13" s="308" customFormat="1" ht="12.75">
      <c r="A62" s="800" t="s">
        <v>492</v>
      </c>
      <c r="B62" s="360">
        <f t="shared" si="1"/>
        <v>61</v>
      </c>
      <c r="C62" s="362">
        <v>61</v>
      </c>
      <c r="D62" s="359"/>
      <c r="E62" s="310"/>
      <c r="F62" s="310"/>
      <c r="G62" s="310"/>
      <c r="H62" s="310"/>
      <c r="I62" s="469"/>
      <c r="J62" s="469"/>
      <c r="K62" s="469"/>
      <c r="L62" s="469"/>
      <c r="M62" s="470"/>
    </row>
    <row r="63" spans="1:13" s="308" customFormat="1" ht="12.75">
      <c r="A63" s="800" t="s">
        <v>513</v>
      </c>
      <c r="B63" s="360">
        <f t="shared" si="1"/>
        <v>1296</v>
      </c>
      <c r="C63" s="362">
        <v>1296</v>
      </c>
      <c r="D63" s="359"/>
      <c r="E63" s="310"/>
      <c r="F63" s="310"/>
      <c r="G63" s="310"/>
      <c r="H63" s="310"/>
      <c r="I63" s="469"/>
      <c r="J63" s="469"/>
      <c r="K63" s="469"/>
      <c r="L63" s="469"/>
      <c r="M63" s="470"/>
    </row>
    <row r="64" spans="1:13" s="308" customFormat="1" ht="12.75">
      <c r="A64" s="865" t="s">
        <v>525</v>
      </c>
      <c r="B64" s="360">
        <f t="shared" si="1"/>
        <v>8764</v>
      </c>
      <c r="C64" s="362">
        <v>8764</v>
      </c>
      <c r="D64" s="359"/>
      <c r="E64" s="310"/>
      <c r="F64" s="310"/>
      <c r="G64" s="310"/>
      <c r="H64" s="316"/>
      <c r="I64" s="469"/>
      <c r="J64" s="469"/>
      <c r="K64" s="469"/>
      <c r="L64" s="469"/>
      <c r="M64" s="470"/>
    </row>
    <row r="65" spans="1:13" s="27" customFormat="1" ht="13.5" thickBot="1">
      <c r="A65" s="439" t="s">
        <v>415</v>
      </c>
      <c r="B65" s="341">
        <f t="shared" si="1"/>
        <v>545</v>
      </c>
      <c r="C65" s="363">
        <v>545</v>
      </c>
      <c r="D65" s="864"/>
      <c r="E65" s="325"/>
      <c r="F65" s="266"/>
      <c r="G65" s="254"/>
      <c r="H65" s="267"/>
      <c r="I65" s="281"/>
      <c r="J65" s="426"/>
      <c r="K65" s="426"/>
      <c r="L65" s="426"/>
      <c r="M65" s="440"/>
    </row>
    <row r="66" spans="1:13" s="39" customFormat="1" ht="13.5" thickBot="1">
      <c r="A66" s="441" t="s">
        <v>212</v>
      </c>
      <c r="B66" s="261">
        <f>SUM(C66:M66)-I66</f>
        <v>43624</v>
      </c>
      <c r="C66" s="295">
        <f>SUM(C53:C65)</f>
        <v>43624</v>
      </c>
      <c r="D66" s="295">
        <f aca="true" t="shared" si="8" ref="D66:M66">SUM(D53:D65)</f>
        <v>0</v>
      </c>
      <c r="E66" s="442">
        <f t="shared" si="8"/>
        <v>0</v>
      </c>
      <c r="F66" s="295">
        <f t="shared" si="8"/>
        <v>0</v>
      </c>
      <c r="G66" s="442">
        <f t="shared" si="8"/>
        <v>0</v>
      </c>
      <c r="H66" s="295">
        <f t="shared" si="8"/>
        <v>0</v>
      </c>
      <c r="I66" s="237">
        <f t="shared" si="8"/>
        <v>0</v>
      </c>
      <c r="J66" s="295">
        <f t="shared" si="8"/>
        <v>0</v>
      </c>
      <c r="K66" s="282">
        <f t="shared" si="8"/>
        <v>0</v>
      </c>
      <c r="L66" s="295">
        <f t="shared" si="8"/>
        <v>0</v>
      </c>
      <c r="M66" s="295">
        <f t="shared" si="8"/>
        <v>0</v>
      </c>
    </row>
    <row r="67" spans="1:13" ht="12.75">
      <c r="A67" s="218" t="s">
        <v>265</v>
      </c>
      <c r="B67" s="293">
        <f aca="true" t="shared" si="9" ref="B67:B142">SUM(C67:M67)-I67</f>
        <v>15650</v>
      </c>
      <c r="C67" s="332">
        <v>15650</v>
      </c>
      <c r="D67" s="801"/>
      <c r="E67" s="321"/>
      <c r="F67" s="243"/>
      <c r="G67" s="243"/>
      <c r="H67" s="243"/>
      <c r="I67" s="115"/>
      <c r="J67" s="115"/>
      <c r="K67" s="115"/>
      <c r="L67" s="122"/>
      <c r="M67" s="19"/>
    </row>
    <row r="68" spans="1:13" ht="13.5" thickBot="1">
      <c r="A68" s="218" t="s">
        <v>266</v>
      </c>
      <c r="B68" s="326">
        <f t="shared" si="9"/>
        <v>27634</v>
      </c>
      <c r="C68" s="332">
        <v>27634</v>
      </c>
      <c r="D68" s="802"/>
      <c r="E68" s="322"/>
      <c r="F68" s="245"/>
      <c r="G68" s="245"/>
      <c r="H68" s="245"/>
      <c r="I68" s="138"/>
      <c r="J68" s="138"/>
      <c r="K68" s="138"/>
      <c r="L68" s="124"/>
      <c r="M68" s="137"/>
    </row>
    <row r="69" spans="1:13" s="39" customFormat="1" ht="13.5" thickBot="1">
      <c r="A69" s="125" t="s">
        <v>213</v>
      </c>
      <c r="B69" s="261">
        <f t="shared" si="9"/>
        <v>43284</v>
      </c>
      <c r="C69" s="139">
        <f aca="true" t="shared" si="10" ref="C69:H69">SUM(C67:C68)</f>
        <v>43284</v>
      </c>
      <c r="D69" s="327">
        <f t="shared" si="10"/>
        <v>0</v>
      </c>
      <c r="E69" s="323">
        <f t="shared" si="10"/>
        <v>0</v>
      </c>
      <c r="F69" s="247">
        <f t="shared" si="10"/>
        <v>0</v>
      </c>
      <c r="G69" s="247">
        <f t="shared" si="10"/>
        <v>0</v>
      </c>
      <c r="H69" s="262">
        <f t="shared" si="10"/>
        <v>0</v>
      </c>
      <c r="I69" s="261">
        <f aca="true" t="shared" si="11" ref="I69:I142">SUM(E69:H69)</f>
        <v>0</v>
      </c>
      <c r="J69" s="263"/>
      <c r="K69" s="141">
        <f>SUM(K67:K68)</f>
        <v>0</v>
      </c>
      <c r="L69" s="126">
        <f>SUM(L67:L68)</f>
        <v>0</v>
      </c>
      <c r="M69" s="25">
        <f>SUM(M67:M68)</f>
        <v>0</v>
      </c>
    </row>
    <row r="70" spans="1:13" s="27" customFormat="1" ht="13.5" thickBot="1">
      <c r="A70" s="158" t="s">
        <v>430</v>
      </c>
      <c r="B70" s="261">
        <f>SUM(C70:M70)-I70</f>
        <v>10697</v>
      </c>
      <c r="C70" s="159">
        <v>10697</v>
      </c>
      <c r="D70" s="328">
        <v>0</v>
      </c>
      <c r="E70" s="324">
        <v>0</v>
      </c>
      <c r="F70" s="256">
        <v>0</v>
      </c>
      <c r="G70" s="256">
        <v>0</v>
      </c>
      <c r="H70" s="284">
        <v>0</v>
      </c>
      <c r="I70" s="261">
        <f>SUM(E70:H70)</f>
        <v>0</v>
      </c>
      <c r="J70" s="285"/>
      <c r="K70" s="160">
        <v>0</v>
      </c>
      <c r="L70" s="161">
        <v>0</v>
      </c>
      <c r="M70" s="347">
        <v>0</v>
      </c>
    </row>
    <row r="71" spans="1:13" s="27" customFormat="1" ht="13.5" thickBot="1">
      <c r="A71" s="158" t="s">
        <v>417</v>
      </c>
      <c r="B71" s="261">
        <f t="shared" si="9"/>
        <v>21255</v>
      </c>
      <c r="C71" s="159">
        <v>21255</v>
      </c>
      <c r="D71" s="328">
        <v>0</v>
      </c>
      <c r="E71" s="324">
        <v>0</v>
      </c>
      <c r="F71" s="256">
        <v>0</v>
      </c>
      <c r="G71" s="256">
        <v>0</v>
      </c>
      <c r="H71" s="284">
        <v>0</v>
      </c>
      <c r="I71" s="261">
        <f t="shared" si="11"/>
        <v>0</v>
      </c>
      <c r="J71" s="285"/>
      <c r="K71" s="160">
        <v>0</v>
      </c>
      <c r="L71" s="161">
        <v>0</v>
      </c>
      <c r="M71" s="347">
        <v>0</v>
      </c>
    </row>
    <row r="72" spans="1:13" s="27" customFormat="1" ht="13.5" thickBot="1">
      <c r="A72" s="158" t="s">
        <v>497</v>
      </c>
      <c r="B72" s="261">
        <f>SUM(C72:M72)-I72</f>
        <v>1108</v>
      </c>
      <c r="C72" s="159">
        <v>1108</v>
      </c>
      <c r="D72" s="809">
        <v>0</v>
      </c>
      <c r="E72" s="324">
        <v>0</v>
      </c>
      <c r="F72" s="256">
        <v>0</v>
      </c>
      <c r="G72" s="256">
        <v>0</v>
      </c>
      <c r="H72" s="284">
        <v>0</v>
      </c>
      <c r="I72" s="261">
        <f>SUM(E72:H72)</f>
        <v>0</v>
      </c>
      <c r="J72" s="285"/>
      <c r="K72" s="160">
        <v>0</v>
      </c>
      <c r="L72" s="161">
        <v>0</v>
      </c>
      <c r="M72" s="347">
        <v>0</v>
      </c>
    </row>
    <row r="73" spans="1:13" ht="12.75">
      <c r="A73" s="127" t="s">
        <v>214</v>
      </c>
      <c r="B73" s="348">
        <f t="shared" si="9"/>
        <v>500128</v>
      </c>
      <c r="C73" s="136"/>
      <c r="D73" s="810"/>
      <c r="E73" s="325"/>
      <c r="F73" s="254"/>
      <c r="G73" s="254"/>
      <c r="H73" s="254"/>
      <c r="I73" s="155">
        <f t="shared" si="11"/>
        <v>0</v>
      </c>
      <c r="J73" s="155"/>
      <c r="K73" s="155"/>
      <c r="L73" s="303">
        <v>13688</v>
      </c>
      <c r="M73" s="348">
        <v>486440</v>
      </c>
    </row>
    <row r="74" spans="1:13" ht="12.75">
      <c r="A74" s="239" t="s">
        <v>488</v>
      </c>
      <c r="B74" s="349">
        <f t="shared" si="9"/>
        <v>3198</v>
      </c>
      <c r="C74" s="18">
        <v>1061</v>
      </c>
      <c r="D74" s="329">
        <v>388</v>
      </c>
      <c r="E74" s="321"/>
      <c r="F74" s="243"/>
      <c r="G74" s="243"/>
      <c r="H74" s="243"/>
      <c r="I74" s="115">
        <f t="shared" si="11"/>
        <v>0</v>
      </c>
      <c r="J74" s="115"/>
      <c r="K74" s="115">
        <v>1749</v>
      </c>
      <c r="L74" s="302"/>
      <c r="M74" s="349"/>
    </row>
    <row r="75" spans="1:13" ht="12.75">
      <c r="A75" s="16" t="s">
        <v>215</v>
      </c>
      <c r="B75" s="349">
        <f t="shared" si="9"/>
        <v>1000</v>
      </c>
      <c r="C75" s="18">
        <v>1000</v>
      </c>
      <c r="D75" s="329"/>
      <c r="E75" s="321"/>
      <c r="F75" s="243"/>
      <c r="G75" s="243"/>
      <c r="H75" s="243"/>
      <c r="I75" s="115">
        <f t="shared" si="11"/>
        <v>0</v>
      </c>
      <c r="J75" s="115"/>
      <c r="K75" s="115"/>
      <c r="L75" s="302"/>
      <c r="M75" s="349"/>
    </row>
    <row r="76" spans="1:13" ht="12.75">
      <c r="A76" s="164" t="s">
        <v>479</v>
      </c>
      <c r="B76" s="349">
        <f t="shared" si="9"/>
        <v>4755</v>
      </c>
      <c r="C76" s="18">
        <v>4755</v>
      </c>
      <c r="D76" s="329"/>
      <c r="E76" s="321"/>
      <c r="F76" s="243"/>
      <c r="G76" s="243"/>
      <c r="H76" s="243"/>
      <c r="I76" s="115">
        <f t="shared" si="11"/>
        <v>0</v>
      </c>
      <c r="J76" s="115"/>
      <c r="K76" s="115"/>
      <c r="L76" s="302"/>
      <c r="M76" s="349"/>
    </row>
    <row r="77" spans="1:13" ht="12.75">
      <c r="A77" s="239" t="s">
        <v>526</v>
      </c>
      <c r="B77" s="349">
        <f t="shared" si="9"/>
        <v>19000</v>
      </c>
      <c r="C77" s="18">
        <v>3000</v>
      </c>
      <c r="D77" s="329"/>
      <c r="E77" s="321"/>
      <c r="F77" s="243"/>
      <c r="G77" s="243"/>
      <c r="H77" s="243"/>
      <c r="I77" s="115">
        <f t="shared" si="11"/>
        <v>0</v>
      </c>
      <c r="J77" s="115">
        <v>16000</v>
      </c>
      <c r="K77" s="115"/>
      <c r="L77" s="302"/>
      <c r="M77" s="349"/>
    </row>
    <row r="78" spans="1:13" ht="12.75">
      <c r="A78" s="165" t="s">
        <v>216</v>
      </c>
      <c r="B78" s="349">
        <f t="shared" si="9"/>
        <v>3660</v>
      </c>
      <c r="C78" s="18">
        <v>3660</v>
      </c>
      <c r="D78" s="329"/>
      <c r="E78" s="321"/>
      <c r="F78" s="245"/>
      <c r="G78" s="245"/>
      <c r="H78" s="243"/>
      <c r="I78" s="115">
        <f t="shared" si="11"/>
        <v>0</v>
      </c>
      <c r="J78" s="115"/>
      <c r="K78" s="115"/>
      <c r="L78" s="302"/>
      <c r="M78" s="349"/>
    </row>
    <row r="79" spans="1:13" ht="12.75">
      <c r="A79" s="165" t="s">
        <v>424</v>
      </c>
      <c r="B79" s="349">
        <f t="shared" si="9"/>
        <v>761</v>
      </c>
      <c r="C79" s="320"/>
      <c r="D79" s="803">
        <v>761</v>
      </c>
      <c r="E79" s="805"/>
      <c r="F79" s="310"/>
      <c r="G79" s="310"/>
      <c r="H79" s="804"/>
      <c r="I79" s="138">
        <f t="shared" si="11"/>
        <v>0</v>
      </c>
      <c r="J79" s="277"/>
      <c r="K79" s="277"/>
      <c r="L79" s="823"/>
      <c r="M79" s="410"/>
    </row>
    <row r="80" spans="1:13" ht="12.75">
      <c r="A80" s="171" t="s">
        <v>509</v>
      </c>
      <c r="B80" s="349">
        <f t="shared" si="9"/>
        <v>20</v>
      </c>
      <c r="C80" s="468"/>
      <c r="D80" s="466">
        <v>20</v>
      </c>
      <c r="E80" s="467"/>
      <c r="F80" s="310"/>
      <c r="G80" s="310"/>
      <c r="H80" s="467"/>
      <c r="I80" s="138"/>
      <c r="J80" s="824"/>
      <c r="K80" s="209"/>
      <c r="L80" s="4"/>
      <c r="M80" s="465"/>
    </row>
    <row r="81" spans="1:13" ht="12.75">
      <c r="A81" s="806" t="s">
        <v>413</v>
      </c>
      <c r="B81" s="866">
        <f t="shared" si="9"/>
        <v>3292</v>
      </c>
      <c r="C81" s="808">
        <v>3292</v>
      </c>
      <c r="D81" s="330"/>
      <c r="E81" s="316"/>
      <c r="F81" s="310"/>
      <c r="G81" s="310"/>
      <c r="H81" s="310"/>
      <c r="I81" s="138">
        <f t="shared" si="11"/>
        <v>0</v>
      </c>
      <c r="J81" s="209"/>
      <c r="K81" s="209"/>
      <c r="L81" s="319"/>
      <c r="M81" s="335"/>
    </row>
    <row r="82" spans="1:13" ht="12.75">
      <c r="A82" s="807" t="s">
        <v>476</v>
      </c>
      <c r="B82" s="866">
        <f t="shared" si="9"/>
        <v>358</v>
      </c>
      <c r="C82" s="337">
        <v>358</v>
      </c>
      <c r="D82" s="330"/>
      <c r="E82" s="316"/>
      <c r="F82" s="310"/>
      <c r="G82" s="310"/>
      <c r="H82" s="310"/>
      <c r="I82" s="138"/>
      <c r="J82" s="209"/>
      <c r="K82" s="209"/>
      <c r="L82" s="319"/>
      <c r="M82" s="335"/>
    </row>
    <row r="83" spans="1:13" ht="12.75">
      <c r="A83" s="331" t="s">
        <v>477</v>
      </c>
      <c r="B83" s="335">
        <f t="shared" si="9"/>
        <v>1483</v>
      </c>
      <c r="C83" s="333">
        <v>1483</v>
      </c>
      <c r="D83" s="330"/>
      <c r="E83" s="316"/>
      <c r="F83" s="310"/>
      <c r="G83" s="310"/>
      <c r="H83" s="310"/>
      <c r="I83" s="138"/>
      <c r="J83" s="209"/>
      <c r="K83" s="209"/>
      <c r="L83" s="319"/>
      <c r="M83" s="335"/>
    </row>
    <row r="84" spans="1:13" ht="12.75">
      <c r="A84" s="409" t="s">
        <v>508</v>
      </c>
      <c r="B84" s="465">
        <f t="shared" si="9"/>
        <v>21</v>
      </c>
      <c r="C84" s="309">
        <v>21</v>
      </c>
      <c r="D84" s="330"/>
      <c r="E84" s="316"/>
      <c r="F84" s="310"/>
      <c r="G84" s="310"/>
      <c r="H84" s="310"/>
      <c r="I84" s="138"/>
      <c r="J84" s="209"/>
      <c r="K84" s="209"/>
      <c r="L84" s="319"/>
      <c r="M84" s="335"/>
    </row>
    <row r="85" spans="1:13" ht="12.75">
      <c r="A85" s="331" t="s">
        <v>3</v>
      </c>
      <c r="B85" s="335">
        <f>SUM(C85:M85)-I85</f>
        <v>2913</v>
      </c>
      <c r="C85" s="333">
        <v>2913</v>
      </c>
      <c r="D85" s="330"/>
      <c r="E85" s="316"/>
      <c r="F85" s="310"/>
      <c r="G85" s="310"/>
      <c r="H85" s="310"/>
      <c r="I85" s="138">
        <f t="shared" si="11"/>
        <v>0</v>
      </c>
      <c r="J85" s="209"/>
      <c r="K85" s="209"/>
      <c r="L85" s="319"/>
      <c r="M85" s="335"/>
    </row>
    <row r="86" spans="1:13" ht="12.75">
      <c r="A86" s="336" t="s">
        <v>478</v>
      </c>
      <c r="B86" s="335">
        <f>SUM(C86:M86)-I86</f>
        <v>2650</v>
      </c>
      <c r="C86" s="337">
        <v>2650</v>
      </c>
      <c r="D86" s="338"/>
      <c r="E86" s="339"/>
      <c r="F86" s="340"/>
      <c r="G86" s="340"/>
      <c r="H86" s="340"/>
      <c r="I86" s="138">
        <f>SUM(E86:H86)</f>
        <v>0</v>
      </c>
      <c r="J86" s="281"/>
      <c r="K86" s="281"/>
      <c r="L86" s="345"/>
      <c r="M86" s="350"/>
    </row>
    <row r="87" spans="1:13" ht="12.75">
      <c r="A87" s="336" t="s">
        <v>425</v>
      </c>
      <c r="B87" s="335">
        <f>SUM(C87:M87)-I87</f>
        <v>95</v>
      </c>
      <c r="C87" s="337">
        <v>95</v>
      </c>
      <c r="D87" s="338"/>
      <c r="E87" s="339"/>
      <c r="F87" s="340"/>
      <c r="G87" s="340"/>
      <c r="H87" s="340"/>
      <c r="I87" s="138">
        <f>SUM(E87:H87)</f>
        <v>0</v>
      </c>
      <c r="J87" s="281"/>
      <c r="K87" s="281"/>
      <c r="L87" s="345"/>
      <c r="M87" s="350"/>
    </row>
    <row r="88" spans="1:13" ht="12.75">
      <c r="A88" s="331" t="s">
        <v>426</v>
      </c>
      <c r="B88" s="335">
        <f aca="true" t="shared" si="12" ref="B88:B93">SUM(C88:M88)-I88</f>
        <v>1900</v>
      </c>
      <c r="C88" s="333">
        <v>1900</v>
      </c>
      <c r="D88" s="330"/>
      <c r="E88" s="316"/>
      <c r="F88" s="310"/>
      <c r="G88" s="310"/>
      <c r="H88" s="310"/>
      <c r="I88" s="277">
        <f t="shared" si="11"/>
        <v>0</v>
      </c>
      <c r="J88" s="209"/>
      <c r="K88" s="209"/>
      <c r="L88" s="319"/>
      <c r="M88" s="335"/>
    </row>
    <row r="89" spans="1:13" ht="12.75">
      <c r="A89" s="331" t="s">
        <v>507</v>
      </c>
      <c r="B89" s="335">
        <f t="shared" si="12"/>
        <v>4048</v>
      </c>
      <c r="C89" s="333">
        <v>4048</v>
      </c>
      <c r="D89" s="330"/>
      <c r="E89" s="316"/>
      <c r="F89" s="310"/>
      <c r="G89" s="310"/>
      <c r="H89" s="310"/>
      <c r="I89" s="209"/>
      <c r="J89" s="209"/>
      <c r="K89" s="209"/>
      <c r="L89" s="319"/>
      <c r="M89" s="335"/>
    </row>
    <row r="90" spans="1:13" ht="12.75">
      <c r="A90" s="331" t="s">
        <v>505</v>
      </c>
      <c r="B90" s="335">
        <f t="shared" si="12"/>
        <v>1899</v>
      </c>
      <c r="C90" s="333"/>
      <c r="D90" s="330"/>
      <c r="E90" s="316"/>
      <c r="F90" s="310"/>
      <c r="G90" s="310"/>
      <c r="H90" s="310"/>
      <c r="I90" s="209"/>
      <c r="J90" s="209">
        <v>1899</v>
      </c>
      <c r="K90" s="209"/>
      <c r="L90" s="319"/>
      <c r="M90" s="335"/>
    </row>
    <row r="91" spans="1:13" ht="12.75">
      <c r="A91" s="336" t="s">
        <v>504</v>
      </c>
      <c r="B91" s="335">
        <f t="shared" si="12"/>
        <v>10937</v>
      </c>
      <c r="C91" s="337"/>
      <c r="D91" s="338"/>
      <c r="E91" s="339"/>
      <c r="F91" s="340"/>
      <c r="G91" s="340"/>
      <c r="H91" s="340">
        <v>10937</v>
      </c>
      <c r="I91" s="281"/>
      <c r="J91" s="281"/>
      <c r="K91" s="281"/>
      <c r="L91" s="345"/>
      <c r="M91" s="350"/>
    </row>
    <row r="92" spans="1:13" s="27" customFormat="1" ht="12.75">
      <c r="A92" s="360" t="s">
        <v>511</v>
      </c>
      <c r="B92" s="335">
        <f t="shared" si="12"/>
        <v>88</v>
      </c>
      <c r="C92" s="843">
        <v>88</v>
      </c>
      <c r="D92" s="845"/>
      <c r="E92" s="316"/>
      <c r="F92" s="310"/>
      <c r="G92" s="310"/>
      <c r="H92" s="310"/>
      <c r="I92" s="115">
        <f>SUM(E92:H92)</f>
        <v>0</v>
      </c>
      <c r="J92" s="188"/>
      <c r="K92" s="188"/>
      <c r="L92" s="185"/>
      <c r="M92" s="312"/>
    </row>
    <row r="93" spans="1:13" s="27" customFormat="1" ht="13.5" thickBot="1">
      <c r="A93" s="360" t="s">
        <v>512</v>
      </c>
      <c r="B93" s="335">
        <f t="shared" si="12"/>
        <v>500</v>
      </c>
      <c r="C93" s="843">
        <v>500</v>
      </c>
      <c r="D93" s="845"/>
      <c r="E93" s="316"/>
      <c r="F93" s="310"/>
      <c r="G93" s="310"/>
      <c r="H93" s="310"/>
      <c r="I93" s="115">
        <f>SUM(E93:H93)</f>
        <v>0</v>
      </c>
      <c r="J93" s="188"/>
      <c r="K93" s="188"/>
      <c r="L93" s="185"/>
      <c r="M93" s="312"/>
    </row>
    <row r="94" spans="1:13" ht="13.5" thickBot="1">
      <c r="A94" s="344" t="s">
        <v>135</v>
      </c>
      <c r="B94" s="261">
        <f>SUM(C94:M94)-I94</f>
        <v>562706</v>
      </c>
      <c r="C94" s="237">
        <f>SUM(C73:C93)</f>
        <v>30824</v>
      </c>
      <c r="D94" s="237">
        <f aca="true" t="shared" si="13" ref="D94:M94">SUM(D73:D93)</f>
        <v>1169</v>
      </c>
      <c r="E94" s="237">
        <f t="shared" si="13"/>
        <v>0</v>
      </c>
      <c r="F94" s="237">
        <f t="shared" si="13"/>
        <v>0</v>
      </c>
      <c r="G94" s="237">
        <f t="shared" si="13"/>
        <v>0</v>
      </c>
      <c r="H94" s="237">
        <f t="shared" si="13"/>
        <v>10937</v>
      </c>
      <c r="I94" s="237">
        <f t="shared" si="13"/>
        <v>0</v>
      </c>
      <c r="J94" s="237">
        <f t="shared" si="13"/>
        <v>17899</v>
      </c>
      <c r="K94" s="237">
        <f t="shared" si="13"/>
        <v>1749</v>
      </c>
      <c r="L94" s="237">
        <f t="shared" si="13"/>
        <v>13688</v>
      </c>
      <c r="M94" s="237">
        <f t="shared" si="13"/>
        <v>486440</v>
      </c>
    </row>
    <row r="95" spans="1:13" ht="12.75">
      <c r="A95" s="825" t="s">
        <v>217</v>
      </c>
      <c r="B95" s="812">
        <f t="shared" si="9"/>
        <v>1140</v>
      </c>
      <c r="C95" s="223">
        <v>140</v>
      </c>
      <c r="D95" s="813"/>
      <c r="E95" s="819"/>
      <c r="F95" s="820"/>
      <c r="G95" s="820"/>
      <c r="H95" s="820"/>
      <c r="I95" s="797">
        <f t="shared" si="11"/>
        <v>0</v>
      </c>
      <c r="J95" s="797"/>
      <c r="K95" s="797">
        <v>1000</v>
      </c>
      <c r="L95" s="821"/>
      <c r="M95" s="822"/>
    </row>
    <row r="96" spans="1:13" ht="12.75">
      <c r="A96" s="811" t="s">
        <v>502</v>
      </c>
      <c r="B96" s="360">
        <f t="shared" si="9"/>
        <v>50</v>
      </c>
      <c r="C96" s="223"/>
      <c r="D96" s="330"/>
      <c r="E96" s="814">
        <v>50</v>
      </c>
      <c r="F96" s="815"/>
      <c r="G96" s="815"/>
      <c r="H96" s="826"/>
      <c r="I96" s="209"/>
      <c r="J96" s="816"/>
      <c r="K96" s="817"/>
      <c r="L96" s="818"/>
      <c r="M96" s="335"/>
    </row>
    <row r="97" spans="1:13" ht="12.75">
      <c r="A97" s="867" t="s">
        <v>404</v>
      </c>
      <c r="B97" s="360">
        <f t="shared" si="9"/>
        <v>4797</v>
      </c>
      <c r="C97" s="332"/>
      <c r="D97" s="330"/>
      <c r="E97" s="814"/>
      <c r="F97" s="815"/>
      <c r="G97" s="815"/>
      <c r="H97" s="826">
        <v>4797</v>
      </c>
      <c r="I97" s="209"/>
      <c r="J97" s="816"/>
      <c r="K97" s="817"/>
      <c r="L97" s="818"/>
      <c r="M97" s="868"/>
    </row>
    <row r="98" spans="1:13" ht="13.5" thickBot="1">
      <c r="A98" s="464" t="s">
        <v>503</v>
      </c>
      <c r="B98" s="812">
        <f t="shared" si="9"/>
        <v>776</v>
      </c>
      <c r="C98" s="4"/>
      <c r="D98" s="466"/>
      <c r="E98" s="463"/>
      <c r="F98" s="266"/>
      <c r="G98" s="342"/>
      <c r="H98" s="827">
        <v>776</v>
      </c>
      <c r="I98" s="828"/>
      <c r="J98" s="829"/>
      <c r="K98" s="343"/>
      <c r="L98" s="830"/>
      <c r="M98" s="351"/>
    </row>
    <row r="99" spans="1:13" s="39" customFormat="1" ht="13.5" thickBot="1">
      <c r="A99" s="237" t="s">
        <v>218</v>
      </c>
      <c r="B99" s="261">
        <f>SUM(C99:M99)-I99</f>
        <v>6763</v>
      </c>
      <c r="C99" s="282">
        <f>SUM(C95:C98)</f>
        <v>140</v>
      </c>
      <c r="D99" s="295">
        <f aca="true" t="shared" si="14" ref="D99:M99">SUM(D95:D98)</f>
        <v>0</v>
      </c>
      <c r="E99" s="282">
        <f t="shared" si="14"/>
        <v>50</v>
      </c>
      <c r="F99" s="295">
        <f t="shared" si="14"/>
        <v>0</v>
      </c>
      <c r="G99" s="282">
        <f t="shared" si="14"/>
        <v>0</v>
      </c>
      <c r="H99" s="295">
        <f t="shared" si="14"/>
        <v>5573</v>
      </c>
      <c r="I99" s="282">
        <f t="shared" si="14"/>
        <v>0</v>
      </c>
      <c r="J99" s="295">
        <f t="shared" si="14"/>
        <v>0</v>
      </c>
      <c r="K99" s="282">
        <f t="shared" si="14"/>
        <v>1000</v>
      </c>
      <c r="L99" s="295">
        <f t="shared" si="14"/>
        <v>0</v>
      </c>
      <c r="M99" s="295">
        <f t="shared" si="14"/>
        <v>0</v>
      </c>
    </row>
    <row r="100" spans="1:13" s="39" customFormat="1" ht="12.75">
      <c r="A100" s="28"/>
      <c r="B100" s="228"/>
      <c r="C100" s="28"/>
      <c r="D100" s="28"/>
      <c r="E100" s="427"/>
      <c r="F100" s="427"/>
      <c r="G100" s="427"/>
      <c r="H100" s="427"/>
      <c r="I100" s="228"/>
      <c r="J100" s="28"/>
      <c r="K100" s="28"/>
      <c r="L100" s="28"/>
      <c r="M100" s="28"/>
    </row>
    <row r="101" spans="1:13" s="39" customFormat="1" ht="12.75">
      <c r="A101" s="28"/>
      <c r="B101" s="228"/>
      <c r="C101" s="28"/>
      <c r="D101" s="28"/>
      <c r="E101" s="427"/>
      <c r="F101" s="427"/>
      <c r="G101" s="427"/>
      <c r="H101" s="427"/>
      <c r="I101" s="228"/>
      <c r="J101" s="28"/>
      <c r="K101" s="28"/>
      <c r="L101" s="28"/>
      <c r="M101" s="28"/>
    </row>
    <row r="102" spans="1:13" s="39" customFormat="1" ht="12.75">
      <c r="A102" s="28"/>
      <c r="B102" s="228"/>
      <c r="C102" s="28"/>
      <c r="D102" s="28"/>
      <c r="E102" s="427"/>
      <c r="F102" s="427"/>
      <c r="G102" s="427"/>
      <c r="H102" s="427"/>
      <c r="I102" s="228"/>
      <c r="J102" s="28"/>
      <c r="K102" s="28"/>
      <c r="L102" s="28"/>
      <c r="M102" s="28"/>
    </row>
    <row r="103" spans="1:13" s="39" customFormat="1" ht="12.75">
      <c r="A103" s="28"/>
      <c r="B103" s="228"/>
      <c r="C103" s="28"/>
      <c r="D103" s="28"/>
      <c r="E103" s="427"/>
      <c r="F103" s="427"/>
      <c r="G103" s="427"/>
      <c r="H103" s="427"/>
      <c r="I103" s="228"/>
      <c r="J103" s="28"/>
      <c r="K103" s="28"/>
      <c r="L103" s="28"/>
      <c r="M103" s="28"/>
    </row>
    <row r="104" spans="1:13" s="39" customFormat="1" ht="12.75">
      <c r="A104" s="28"/>
      <c r="B104" s="228"/>
      <c r="C104" s="28"/>
      <c r="D104" s="28"/>
      <c r="E104" s="427"/>
      <c r="F104" s="427"/>
      <c r="G104" s="427"/>
      <c r="H104" s="427"/>
      <c r="I104" s="228"/>
      <c r="J104" s="28"/>
      <c r="K104" s="28"/>
      <c r="L104" s="28"/>
      <c r="M104" s="28"/>
    </row>
    <row r="105" spans="1:13" s="39" customFormat="1" ht="12.75">
      <c r="A105" s="28"/>
      <c r="B105" s="228"/>
      <c r="C105" s="28"/>
      <c r="D105" s="28"/>
      <c r="E105" s="427"/>
      <c r="F105" s="427"/>
      <c r="G105" s="427"/>
      <c r="H105" s="427"/>
      <c r="I105" s="228"/>
      <c r="J105" s="28"/>
      <c r="K105" s="28"/>
      <c r="L105" s="28"/>
      <c r="M105" s="28"/>
    </row>
    <row r="106" spans="1:13" s="39" customFormat="1" ht="12.75">
      <c r="A106" s="28"/>
      <c r="B106" s="228"/>
      <c r="C106" s="28"/>
      <c r="D106" s="28"/>
      <c r="E106" s="427"/>
      <c r="F106" s="427"/>
      <c r="G106" s="427"/>
      <c r="H106" s="427"/>
      <c r="I106" s="228"/>
      <c r="J106" s="28"/>
      <c r="K106" s="28"/>
      <c r="L106" s="28"/>
      <c r="M106" s="28"/>
    </row>
    <row r="107" spans="1:13" s="39" customFormat="1" ht="13.5" thickBot="1">
      <c r="A107" s="28"/>
      <c r="B107" s="228"/>
      <c r="C107" s="28"/>
      <c r="D107" s="28"/>
      <c r="E107" s="427"/>
      <c r="F107" s="427"/>
      <c r="G107" s="427"/>
      <c r="H107" s="427"/>
      <c r="I107" s="228"/>
      <c r="J107" s="28"/>
      <c r="K107" s="28"/>
      <c r="L107" s="28"/>
      <c r="M107" s="28"/>
    </row>
    <row r="108" spans="1:13" s="39" customFormat="1" ht="13.5" thickBot="1">
      <c r="A108" s="919" t="s">
        <v>56</v>
      </c>
      <c r="B108" s="921" t="s">
        <v>172</v>
      </c>
      <c r="C108" s="923" t="s">
        <v>173</v>
      </c>
      <c r="D108" s="925" t="s">
        <v>174</v>
      </c>
      <c r="E108" s="917" t="s">
        <v>175</v>
      </c>
      <c r="F108" s="918"/>
      <c r="G108" s="918"/>
      <c r="H108" s="918"/>
      <c r="I108" s="918"/>
      <c r="J108" s="918"/>
      <c r="K108" s="918"/>
      <c r="L108" s="927"/>
      <c r="M108" s="831" t="s">
        <v>176</v>
      </c>
    </row>
    <row r="109" spans="1:13" ht="13.5" thickBot="1">
      <c r="A109" s="920"/>
      <c r="B109" s="922"/>
      <c r="C109" s="924"/>
      <c r="D109" s="926"/>
      <c r="E109" s="446" t="s">
        <v>177</v>
      </c>
      <c r="F109" s="447" t="s">
        <v>178</v>
      </c>
      <c r="G109" s="447" t="s">
        <v>179</v>
      </c>
      <c r="H109" s="448" t="s">
        <v>394</v>
      </c>
      <c r="I109" s="448" t="s">
        <v>392</v>
      </c>
      <c r="J109" s="448" t="s">
        <v>393</v>
      </c>
      <c r="K109" s="447" t="s">
        <v>180</v>
      </c>
      <c r="L109" s="447" t="s">
        <v>181</v>
      </c>
      <c r="M109" s="449" t="s">
        <v>182</v>
      </c>
    </row>
    <row r="110" spans="1:13" s="39" customFormat="1" ht="12.75">
      <c r="A110" s="835" t="s">
        <v>397</v>
      </c>
      <c r="B110" s="348">
        <f t="shared" si="9"/>
        <v>499982</v>
      </c>
      <c r="C110" s="839">
        <v>499982</v>
      </c>
      <c r="D110" s="844"/>
      <c r="E110" s="443"/>
      <c r="F110" s="249"/>
      <c r="G110" s="249"/>
      <c r="H110" s="249"/>
      <c r="I110" s="155">
        <f t="shared" si="11"/>
        <v>0</v>
      </c>
      <c r="J110" s="145"/>
      <c r="K110" s="145"/>
      <c r="L110" s="444"/>
      <c r="M110" s="844"/>
    </row>
    <row r="111" spans="1:13" s="39" customFormat="1" ht="12.75">
      <c r="A111" s="836" t="s">
        <v>396</v>
      </c>
      <c r="B111" s="349">
        <f t="shared" si="9"/>
        <v>179808</v>
      </c>
      <c r="C111" s="840">
        <v>179808</v>
      </c>
      <c r="D111" s="317"/>
      <c r="E111" s="314"/>
      <c r="F111" s="259"/>
      <c r="G111" s="259"/>
      <c r="H111" s="259"/>
      <c r="I111" s="115">
        <f t="shared" si="11"/>
        <v>0</v>
      </c>
      <c r="J111" s="170"/>
      <c r="K111" s="170"/>
      <c r="L111" s="352"/>
      <c r="M111" s="317"/>
    </row>
    <row r="112" spans="1:13" s="39" customFormat="1" ht="12.75">
      <c r="A112" s="837" t="s">
        <v>398</v>
      </c>
      <c r="B112" s="349">
        <f t="shared" si="9"/>
        <v>100000</v>
      </c>
      <c r="C112" s="841">
        <v>100000</v>
      </c>
      <c r="D112" s="318"/>
      <c r="E112" s="315"/>
      <c r="F112" s="252"/>
      <c r="G112" s="252"/>
      <c r="H112" s="252"/>
      <c r="I112" s="115">
        <f t="shared" si="11"/>
        <v>0</v>
      </c>
      <c r="J112" s="154"/>
      <c r="K112" s="154"/>
      <c r="L112" s="353"/>
      <c r="M112" s="318"/>
    </row>
    <row r="113" spans="1:13" s="39" customFormat="1" ht="12.75">
      <c r="A113" s="837" t="s">
        <v>399</v>
      </c>
      <c r="B113" s="349">
        <f t="shared" si="9"/>
        <v>19997</v>
      </c>
      <c r="C113" s="841">
        <v>19997</v>
      </c>
      <c r="D113" s="318"/>
      <c r="E113" s="315"/>
      <c r="F113" s="252"/>
      <c r="G113" s="252"/>
      <c r="H113" s="252"/>
      <c r="I113" s="115">
        <f t="shared" si="11"/>
        <v>0</v>
      </c>
      <c r="J113" s="154"/>
      <c r="K113" s="154"/>
      <c r="L113" s="353"/>
      <c r="M113" s="318"/>
    </row>
    <row r="114" spans="1:13" s="27" customFormat="1" ht="12.75">
      <c r="A114" s="360" t="s">
        <v>414</v>
      </c>
      <c r="B114" s="866">
        <f t="shared" si="9"/>
        <v>15855</v>
      </c>
      <c r="C114" s="842">
        <v>15855</v>
      </c>
      <c r="D114" s="833"/>
      <c r="E114" s="339"/>
      <c r="F114" s="340"/>
      <c r="G114" s="340"/>
      <c r="H114" s="340"/>
      <c r="I114" s="115">
        <f t="shared" si="11"/>
        <v>0</v>
      </c>
      <c r="J114" s="426"/>
      <c r="K114" s="426"/>
      <c r="L114" s="417"/>
      <c r="M114" s="832"/>
    </row>
    <row r="115" spans="1:13" s="27" customFormat="1" ht="12.75">
      <c r="A115" s="360" t="s">
        <v>510</v>
      </c>
      <c r="B115" s="866">
        <f t="shared" si="9"/>
        <v>28191</v>
      </c>
      <c r="C115" s="843">
        <v>28191</v>
      </c>
      <c r="D115" s="845"/>
      <c r="E115" s="316"/>
      <c r="F115" s="310"/>
      <c r="G115" s="310"/>
      <c r="H115" s="310"/>
      <c r="I115" s="115">
        <f t="shared" si="11"/>
        <v>0</v>
      </c>
      <c r="J115" s="188"/>
      <c r="K115" s="188"/>
      <c r="L115" s="185"/>
      <c r="M115" s="312"/>
    </row>
    <row r="116" spans="1:13" s="27" customFormat="1" ht="13.5" thickBot="1">
      <c r="A116" s="838" t="s">
        <v>506</v>
      </c>
      <c r="B116" s="866">
        <f t="shared" si="9"/>
        <v>1937</v>
      </c>
      <c r="C116" s="842"/>
      <c r="D116" s="833"/>
      <c r="E116" s="339"/>
      <c r="F116" s="340"/>
      <c r="G116" s="340"/>
      <c r="H116" s="340"/>
      <c r="I116" s="115">
        <f t="shared" si="11"/>
        <v>0</v>
      </c>
      <c r="J116" s="426">
        <v>1937</v>
      </c>
      <c r="K116" s="426"/>
      <c r="L116" s="417"/>
      <c r="M116" s="832"/>
    </row>
    <row r="117" spans="1:13" s="27" customFormat="1" ht="13.5" thickBot="1">
      <c r="A117" s="311" t="s">
        <v>140</v>
      </c>
      <c r="B117" s="261">
        <f>SUM(C117:M117)-I117</f>
        <v>845770</v>
      </c>
      <c r="C117" s="282">
        <f aca="true" t="shared" si="15" ref="C117:M117">SUM(C110:C116)</f>
        <v>843833</v>
      </c>
      <c r="D117" s="295">
        <f t="shared" si="15"/>
        <v>0</v>
      </c>
      <c r="E117" s="847">
        <f t="shared" si="15"/>
        <v>0</v>
      </c>
      <c r="F117" s="848">
        <f t="shared" si="15"/>
        <v>0</v>
      </c>
      <c r="G117" s="848">
        <f t="shared" si="15"/>
        <v>0</v>
      </c>
      <c r="H117" s="848">
        <f t="shared" si="15"/>
        <v>0</v>
      </c>
      <c r="I117" s="849">
        <f t="shared" si="15"/>
        <v>0</v>
      </c>
      <c r="J117" s="850">
        <f t="shared" si="15"/>
        <v>1937</v>
      </c>
      <c r="K117" s="848">
        <f t="shared" si="15"/>
        <v>0</v>
      </c>
      <c r="L117" s="846">
        <f t="shared" si="15"/>
        <v>0</v>
      </c>
      <c r="M117" s="295">
        <f t="shared" si="15"/>
        <v>0</v>
      </c>
    </row>
    <row r="118" spans="1:13" s="27" customFormat="1" ht="12.75">
      <c r="A118" s="171" t="s">
        <v>401</v>
      </c>
      <c r="B118" s="135">
        <f t="shared" si="9"/>
        <v>800</v>
      </c>
      <c r="C118" s="8">
        <v>800</v>
      </c>
      <c r="D118" s="834"/>
      <c r="E118" s="265"/>
      <c r="F118" s="266"/>
      <c r="G118" s="266"/>
      <c r="H118" s="266"/>
      <c r="I118" s="155">
        <f t="shared" si="11"/>
        <v>0</v>
      </c>
      <c r="J118" s="269"/>
      <c r="K118" s="269"/>
      <c r="L118" s="270"/>
      <c r="M118" s="150"/>
    </row>
    <row r="119" spans="1:13" s="27" customFormat="1" ht="12.75">
      <c r="A119" s="271" t="s">
        <v>400</v>
      </c>
      <c r="B119" s="272">
        <f t="shared" si="9"/>
        <v>3000</v>
      </c>
      <c r="C119" s="273">
        <v>3000</v>
      </c>
      <c r="D119" s="274"/>
      <c r="E119" s="275"/>
      <c r="F119" s="276"/>
      <c r="G119" s="276"/>
      <c r="H119" s="276"/>
      <c r="I119" s="277">
        <f t="shared" si="11"/>
        <v>0</v>
      </c>
      <c r="J119" s="278"/>
      <c r="K119" s="278"/>
      <c r="L119" s="279"/>
      <c r="M119" s="280"/>
    </row>
    <row r="120" spans="1:13" s="27" customFormat="1" ht="13.5" thickBot="1">
      <c r="A120" s="129" t="s">
        <v>404</v>
      </c>
      <c r="B120" s="148">
        <f t="shared" si="9"/>
        <v>4000</v>
      </c>
      <c r="C120" s="150"/>
      <c r="D120" s="264"/>
      <c r="E120" s="265"/>
      <c r="F120" s="266"/>
      <c r="G120" s="266"/>
      <c r="H120" s="267">
        <v>4000</v>
      </c>
      <c r="I120" s="277">
        <f t="shared" si="11"/>
        <v>4000</v>
      </c>
      <c r="J120" s="268"/>
      <c r="K120" s="269"/>
      <c r="L120" s="270"/>
      <c r="M120" s="150"/>
    </row>
    <row r="121" spans="1:13" s="39" customFormat="1" ht="13.5" thickBot="1">
      <c r="A121" s="125" t="s">
        <v>219</v>
      </c>
      <c r="B121" s="261">
        <f t="shared" si="9"/>
        <v>7800</v>
      </c>
      <c r="C121" s="295">
        <f>SUM(C118:C120)</f>
        <v>3800</v>
      </c>
      <c r="D121" s="237">
        <f aca="true" t="shared" si="16" ref="D121:I121">SUM(D118:D120)</f>
        <v>0</v>
      </c>
      <c r="E121" s="295">
        <f t="shared" si="16"/>
        <v>0</v>
      </c>
      <c r="F121" s="282">
        <f t="shared" si="16"/>
        <v>0</v>
      </c>
      <c r="G121" s="282">
        <f t="shared" si="16"/>
        <v>0</v>
      </c>
      <c r="H121" s="295">
        <f t="shared" si="16"/>
        <v>4000</v>
      </c>
      <c r="I121" s="283">
        <f t="shared" si="16"/>
        <v>4000</v>
      </c>
      <c r="J121" s="263"/>
      <c r="K121" s="141">
        <f>SUM(K118:K119)</f>
        <v>0</v>
      </c>
      <c r="L121" s="126">
        <f>SUM(L118:L119)</f>
        <v>0</v>
      </c>
      <c r="M121" s="25">
        <f>SUM(M118:M119)</f>
        <v>0</v>
      </c>
    </row>
    <row r="122" spans="1:13" s="27" customFormat="1" ht="12.75">
      <c r="A122" s="142"/>
      <c r="B122" s="135"/>
      <c r="C122" s="143"/>
      <c r="D122" s="172"/>
      <c r="E122" s="253"/>
      <c r="F122" s="254"/>
      <c r="G122" s="254"/>
      <c r="H122" s="254"/>
      <c r="I122" s="155"/>
      <c r="J122" s="156"/>
      <c r="K122" s="156"/>
      <c r="L122" s="157"/>
      <c r="M122" s="144"/>
    </row>
    <row r="123" spans="1:13" ht="12.75">
      <c r="A123" s="128" t="s">
        <v>7</v>
      </c>
      <c r="B123" s="19"/>
      <c r="C123" s="18"/>
      <c r="D123" s="163"/>
      <c r="E123" s="242"/>
      <c r="F123" s="243"/>
      <c r="G123" s="243"/>
      <c r="H123" s="243"/>
      <c r="I123" s="115"/>
      <c r="J123" s="115"/>
      <c r="K123" s="115"/>
      <c r="L123" s="122"/>
      <c r="M123" s="19"/>
    </row>
    <row r="124" spans="1:13" ht="12.75">
      <c r="A124" s="36" t="s">
        <v>405</v>
      </c>
      <c r="B124" s="19">
        <f t="shared" si="9"/>
        <v>8465</v>
      </c>
      <c r="C124" s="38">
        <v>8465</v>
      </c>
      <c r="D124" s="173"/>
      <c r="E124" s="244"/>
      <c r="F124" s="245"/>
      <c r="G124" s="245"/>
      <c r="H124" s="245"/>
      <c r="I124" s="115">
        <f t="shared" si="11"/>
        <v>0</v>
      </c>
      <c r="J124" s="138"/>
      <c r="K124" s="138"/>
      <c r="L124" s="124"/>
      <c r="M124" s="137"/>
    </row>
    <row r="125" spans="1:13" ht="12.75">
      <c r="A125" s="36" t="s">
        <v>481</v>
      </c>
      <c r="B125" s="19">
        <f t="shared" si="9"/>
        <v>95</v>
      </c>
      <c r="C125" s="38"/>
      <c r="D125" s="173"/>
      <c r="E125" s="244"/>
      <c r="F125" s="245"/>
      <c r="G125" s="245"/>
      <c r="H125" s="245"/>
      <c r="I125" s="115">
        <f t="shared" si="11"/>
        <v>0</v>
      </c>
      <c r="J125" s="138"/>
      <c r="K125" s="138"/>
      <c r="L125" s="124"/>
      <c r="M125" s="137">
        <v>95</v>
      </c>
    </row>
    <row r="126" spans="1:13" ht="12.75">
      <c r="A126" s="36" t="s">
        <v>515</v>
      </c>
      <c r="B126" s="137"/>
      <c r="C126" s="38">
        <v>333</v>
      </c>
      <c r="D126" s="173"/>
      <c r="E126" s="244"/>
      <c r="F126" s="245"/>
      <c r="G126" s="245"/>
      <c r="H126" s="245"/>
      <c r="I126" s="138"/>
      <c r="J126" s="138"/>
      <c r="K126" s="138"/>
      <c r="L126" s="124"/>
      <c r="M126" s="137"/>
    </row>
    <row r="127" spans="1:13" ht="13.5" thickBot="1">
      <c r="A127" s="171" t="s">
        <v>427</v>
      </c>
      <c r="B127" s="137">
        <f t="shared" si="9"/>
        <v>2306</v>
      </c>
      <c r="C127" s="38"/>
      <c r="D127" s="173"/>
      <c r="E127" s="244"/>
      <c r="F127" s="245"/>
      <c r="G127" s="245"/>
      <c r="H127" s="245">
        <v>2306</v>
      </c>
      <c r="I127" s="138">
        <f t="shared" si="11"/>
        <v>2306</v>
      </c>
      <c r="J127" s="138"/>
      <c r="K127" s="138"/>
      <c r="L127" s="124"/>
      <c r="M127" s="137"/>
    </row>
    <row r="128" spans="1:13" ht="13.5" thickBot="1">
      <c r="A128" s="166" t="s">
        <v>220</v>
      </c>
      <c r="B128" s="261">
        <f>SUM(C128:M128)-I128</f>
        <v>11199</v>
      </c>
      <c r="C128" s="139">
        <f>SUM(C124:C127)</f>
        <v>8798</v>
      </c>
      <c r="D128" s="125">
        <f>SUM(D124:D127)</f>
        <v>0</v>
      </c>
      <c r="E128" s="246">
        <f>SUM(E127)</f>
        <v>0</v>
      </c>
      <c r="F128" s="247">
        <f>SUM(F127)</f>
        <v>0</v>
      </c>
      <c r="G128" s="247">
        <f>SUM(G127)</f>
        <v>0</v>
      </c>
      <c r="H128" s="262">
        <f>SUM(H127)</f>
        <v>2306</v>
      </c>
      <c r="I128" s="261">
        <f t="shared" si="11"/>
        <v>2306</v>
      </c>
      <c r="J128" s="263"/>
      <c r="K128" s="141">
        <f>SUM(K127)</f>
        <v>0</v>
      </c>
      <c r="L128" s="126">
        <f>SUM(L127)</f>
        <v>0</v>
      </c>
      <c r="M128" s="25">
        <f>SUM(M122:M127)</f>
        <v>95</v>
      </c>
    </row>
    <row r="129" spans="1:13" ht="12.75">
      <c r="A129" s="127" t="s">
        <v>221</v>
      </c>
      <c r="B129" s="135">
        <f t="shared" si="9"/>
        <v>1171</v>
      </c>
      <c r="C129" s="136">
        <v>1171</v>
      </c>
      <c r="D129" s="162"/>
      <c r="E129" s="253"/>
      <c r="F129" s="254"/>
      <c r="G129" s="254"/>
      <c r="H129" s="254"/>
      <c r="I129" s="155">
        <f t="shared" si="11"/>
        <v>0</v>
      </c>
      <c r="J129" s="155"/>
      <c r="K129" s="155"/>
      <c r="L129" s="121"/>
      <c r="M129" s="135"/>
    </row>
    <row r="130" spans="1:13" ht="12.75">
      <c r="A130" s="165" t="s">
        <v>222</v>
      </c>
      <c r="B130" s="19">
        <f t="shared" si="9"/>
        <v>2080</v>
      </c>
      <c r="C130" s="18">
        <v>2080</v>
      </c>
      <c r="D130" s="163"/>
      <c r="E130" s="242"/>
      <c r="F130" s="243"/>
      <c r="G130" s="243"/>
      <c r="H130" s="243"/>
      <c r="I130" s="115">
        <f t="shared" si="11"/>
        <v>0</v>
      </c>
      <c r="J130" s="115"/>
      <c r="K130" s="115"/>
      <c r="L130" s="122"/>
      <c r="M130" s="19"/>
    </row>
    <row r="131" spans="1:13" ht="12.75">
      <c r="A131" s="165" t="s">
        <v>480</v>
      </c>
      <c r="B131" s="19">
        <f>SUM(C131:M131)-I131</f>
        <v>1000</v>
      </c>
      <c r="C131" s="18">
        <v>1000</v>
      </c>
      <c r="D131" s="163"/>
      <c r="E131" s="242"/>
      <c r="F131" s="243"/>
      <c r="G131" s="243"/>
      <c r="H131" s="243"/>
      <c r="I131" s="115">
        <f>SUM(E131:H131)</f>
        <v>0</v>
      </c>
      <c r="J131" s="115"/>
      <c r="K131" s="115"/>
      <c r="L131" s="122"/>
      <c r="M131" s="19"/>
    </row>
    <row r="132" spans="1:13" ht="12.75">
      <c r="A132" s="165" t="s">
        <v>403</v>
      </c>
      <c r="B132" s="19">
        <f t="shared" si="9"/>
        <v>1000</v>
      </c>
      <c r="C132" s="18">
        <v>1000</v>
      </c>
      <c r="D132" s="163"/>
      <c r="E132" s="242"/>
      <c r="F132" s="243"/>
      <c r="G132" s="243"/>
      <c r="H132" s="243"/>
      <c r="I132" s="115">
        <f t="shared" si="11"/>
        <v>0</v>
      </c>
      <c r="J132" s="115"/>
      <c r="K132" s="115"/>
      <c r="L132" s="122"/>
      <c r="M132" s="19"/>
    </row>
    <row r="133" spans="1:13" ht="12.75">
      <c r="A133" s="165" t="s">
        <v>516</v>
      </c>
      <c r="B133" s="19">
        <f t="shared" si="9"/>
        <v>5</v>
      </c>
      <c r="C133" s="18"/>
      <c r="D133" s="163">
        <v>5</v>
      </c>
      <c r="E133" s="242"/>
      <c r="F133" s="243"/>
      <c r="G133" s="243"/>
      <c r="H133" s="243"/>
      <c r="I133" s="115"/>
      <c r="J133" s="115"/>
      <c r="K133" s="115"/>
      <c r="L133" s="122"/>
      <c r="M133" s="19"/>
    </row>
    <row r="134" spans="1:13" ht="12.75">
      <c r="A134" s="16" t="s">
        <v>223</v>
      </c>
      <c r="B134" s="19">
        <f t="shared" si="9"/>
        <v>15635</v>
      </c>
      <c r="C134" s="18">
        <v>15635</v>
      </c>
      <c r="D134" s="163"/>
      <c r="E134" s="242"/>
      <c r="F134" s="243"/>
      <c r="G134" s="243"/>
      <c r="H134" s="243"/>
      <c r="I134" s="115">
        <f t="shared" si="11"/>
        <v>0</v>
      </c>
      <c r="J134" s="115"/>
      <c r="K134" s="115"/>
      <c r="L134" s="122"/>
      <c r="M134" s="19"/>
    </row>
    <row r="135" spans="1:13" ht="13.5" thickBot="1">
      <c r="A135" s="36" t="s">
        <v>402</v>
      </c>
      <c r="B135" s="137">
        <f t="shared" si="9"/>
        <v>400</v>
      </c>
      <c r="C135" s="38">
        <v>400</v>
      </c>
      <c r="D135" s="173"/>
      <c r="E135" s="244"/>
      <c r="F135" s="245"/>
      <c r="G135" s="245"/>
      <c r="H135" s="245"/>
      <c r="I135" s="138">
        <f t="shared" si="11"/>
        <v>0</v>
      </c>
      <c r="J135" s="138"/>
      <c r="K135" s="138"/>
      <c r="L135" s="124"/>
      <c r="M135" s="137"/>
    </row>
    <row r="136" spans="1:13" s="39" customFormat="1" ht="13.5" thickBot="1">
      <c r="A136" s="125" t="s">
        <v>224</v>
      </c>
      <c r="B136" s="261">
        <f t="shared" si="9"/>
        <v>21291</v>
      </c>
      <c r="C136" s="139">
        <f aca="true" t="shared" si="17" ref="C136:H136">SUM(C129:C135)</f>
        <v>21286</v>
      </c>
      <c r="D136" s="125">
        <f t="shared" si="17"/>
        <v>5</v>
      </c>
      <c r="E136" s="246">
        <f t="shared" si="17"/>
        <v>0</v>
      </c>
      <c r="F136" s="247">
        <f t="shared" si="17"/>
        <v>0</v>
      </c>
      <c r="G136" s="247">
        <f t="shared" si="17"/>
        <v>0</v>
      </c>
      <c r="H136" s="262">
        <f t="shared" si="17"/>
        <v>0</v>
      </c>
      <c r="I136" s="261">
        <f t="shared" si="11"/>
        <v>0</v>
      </c>
      <c r="J136" s="263"/>
      <c r="K136" s="141">
        <f>SUM(K129:K135)</f>
        <v>0</v>
      </c>
      <c r="L136" s="126">
        <f>SUM(L129:L135)</f>
        <v>0</v>
      </c>
      <c r="M136" s="25">
        <f>SUM(M129:M135)</f>
        <v>0</v>
      </c>
    </row>
    <row r="137" spans="1:13" ht="13.5" thickBot="1">
      <c r="A137" s="364" t="s">
        <v>517</v>
      </c>
      <c r="B137" s="148">
        <f t="shared" si="9"/>
        <v>574</v>
      </c>
      <c r="C137" s="167">
        <v>574</v>
      </c>
      <c r="D137" s="168"/>
      <c r="E137" s="257"/>
      <c r="F137" s="258"/>
      <c r="G137" s="258"/>
      <c r="H137" s="258"/>
      <c r="I137" s="235">
        <f t="shared" si="11"/>
        <v>0</v>
      </c>
      <c r="J137" s="169"/>
      <c r="K137" s="169"/>
      <c r="L137" s="132"/>
      <c r="M137" s="133"/>
    </row>
    <row r="138" spans="1:13" ht="13.5" thickBot="1">
      <c r="A138" s="125" t="s">
        <v>225</v>
      </c>
      <c r="B138" s="261">
        <f t="shared" si="9"/>
        <v>574</v>
      </c>
      <c r="C138" s="139">
        <f aca="true" t="shared" si="18" ref="C138:H138">SUM(C137)</f>
        <v>574</v>
      </c>
      <c r="D138" s="125">
        <f t="shared" si="18"/>
        <v>0</v>
      </c>
      <c r="E138" s="246">
        <f t="shared" si="18"/>
        <v>0</v>
      </c>
      <c r="F138" s="247">
        <f t="shared" si="18"/>
        <v>0</v>
      </c>
      <c r="G138" s="247">
        <f t="shared" si="18"/>
        <v>0</v>
      </c>
      <c r="H138" s="262">
        <f t="shared" si="18"/>
        <v>0</v>
      </c>
      <c r="I138" s="261">
        <f t="shared" si="11"/>
        <v>0</v>
      </c>
      <c r="J138" s="263"/>
      <c r="K138" s="141">
        <f>SUM(K137)</f>
        <v>0</v>
      </c>
      <c r="L138" s="126">
        <f>SUM(L137)</f>
        <v>0</v>
      </c>
      <c r="M138" s="25">
        <f>SUM(M137)</f>
        <v>0</v>
      </c>
    </row>
    <row r="139" spans="1:13" ht="12.75">
      <c r="A139" s="367" t="s">
        <v>226</v>
      </c>
      <c r="B139" s="135">
        <f t="shared" si="9"/>
        <v>2000</v>
      </c>
      <c r="C139" s="365">
        <v>2000</v>
      </c>
      <c r="D139" s="366"/>
      <c r="E139" s="253"/>
      <c r="F139" s="254"/>
      <c r="G139" s="254"/>
      <c r="H139" s="254"/>
      <c r="I139" s="155">
        <f t="shared" si="11"/>
        <v>0</v>
      </c>
      <c r="J139" s="155"/>
      <c r="K139" s="155"/>
      <c r="L139" s="121"/>
      <c r="M139" s="367"/>
    </row>
    <row r="140" spans="1:13" ht="12.75">
      <c r="A140" s="851" t="s">
        <v>428</v>
      </c>
      <c r="B140" s="852">
        <f t="shared" si="9"/>
        <v>28191</v>
      </c>
      <c r="C140" s="223"/>
      <c r="D140" s="853"/>
      <c r="E140" s="854"/>
      <c r="F140" s="820"/>
      <c r="G140" s="820"/>
      <c r="H140" s="820"/>
      <c r="I140" s="155">
        <f t="shared" si="11"/>
        <v>0</v>
      </c>
      <c r="J140" s="797"/>
      <c r="K140" s="797"/>
      <c r="L140" s="855"/>
      <c r="M140" s="852">
        <v>28191</v>
      </c>
    </row>
    <row r="141" spans="1:13" ht="13.5" thickBot="1">
      <c r="A141" s="236" t="s">
        <v>383</v>
      </c>
      <c r="B141" s="137">
        <f t="shared" si="9"/>
        <v>2000</v>
      </c>
      <c r="C141" s="38">
        <v>2000</v>
      </c>
      <c r="D141" s="173"/>
      <c r="E141" s="244"/>
      <c r="F141" s="245"/>
      <c r="G141" s="245"/>
      <c r="H141" s="245"/>
      <c r="I141" s="138">
        <f t="shared" si="11"/>
        <v>0</v>
      </c>
      <c r="J141" s="138"/>
      <c r="K141" s="138"/>
      <c r="L141" s="124"/>
      <c r="M141" s="137"/>
    </row>
    <row r="142" spans="1:13" s="39" customFormat="1" ht="13.5" thickBot="1">
      <c r="A142" s="125" t="s">
        <v>227</v>
      </c>
      <c r="B142" s="261">
        <f t="shared" si="9"/>
        <v>32191</v>
      </c>
      <c r="C142" s="139">
        <f aca="true" t="shared" si="19" ref="C142:H142">SUM(C139:C141)</f>
        <v>4000</v>
      </c>
      <c r="D142" s="125">
        <f t="shared" si="19"/>
        <v>0</v>
      </c>
      <c r="E142" s="246">
        <f t="shared" si="19"/>
        <v>0</v>
      </c>
      <c r="F142" s="247">
        <f t="shared" si="19"/>
        <v>0</v>
      </c>
      <c r="G142" s="247">
        <f t="shared" si="19"/>
        <v>0</v>
      </c>
      <c r="H142" s="262">
        <f t="shared" si="19"/>
        <v>0</v>
      </c>
      <c r="I142" s="261">
        <f t="shared" si="11"/>
        <v>0</v>
      </c>
      <c r="J142" s="263"/>
      <c r="K142" s="141">
        <f>SUM(K139:K141)</f>
        <v>0</v>
      </c>
      <c r="L142" s="126">
        <f>SUM(L139:L141)</f>
        <v>0</v>
      </c>
      <c r="M142" s="25">
        <f>SUM(M139:M141)</f>
        <v>28191</v>
      </c>
    </row>
    <row r="143" spans="5:8" ht="12.75">
      <c r="E143" s="260"/>
      <c r="F143" s="260"/>
      <c r="G143" s="260"/>
      <c r="H143" s="260"/>
    </row>
  </sheetData>
  <sheetProtection/>
  <mergeCells count="17">
    <mergeCell ref="A4:L4"/>
    <mergeCell ref="A5:L5"/>
    <mergeCell ref="A8:A9"/>
    <mergeCell ref="B8:B9"/>
    <mergeCell ref="C8:C9"/>
    <mergeCell ref="D8:D9"/>
    <mergeCell ref="E8:L8"/>
    <mergeCell ref="E51:L51"/>
    <mergeCell ref="A51:A52"/>
    <mergeCell ref="B51:B52"/>
    <mergeCell ref="C51:C52"/>
    <mergeCell ref="D51:D52"/>
    <mergeCell ref="E108:L108"/>
    <mergeCell ref="A108:A109"/>
    <mergeCell ref="B108:B109"/>
    <mergeCell ref="C108:C109"/>
    <mergeCell ref="D108:D109"/>
  </mergeCells>
  <printOptions/>
  <pageMargins left="0.3937007874015748" right="0.3937007874015748" top="0" bottom="0" header="0.15748031496062992" footer="0.1574803149606299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4" width="16.625" style="0" customWidth="1"/>
    <col min="5" max="5" width="16.375" style="0" customWidth="1"/>
    <col min="6" max="6" width="17.875" style="0" customWidth="1"/>
  </cols>
  <sheetData>
    <row r="1" ht="12.75">
      <c r="F1" t="s">
        <v>432</v>
      </c>
    </row>
    <row r="2" spans="1:5" ht="12.75">
      <c r="A2" s="933" t="s">
        <v>456</v>
      </c>
      <c r="B2" s="933"/>
      <c r="C2" s="933"/>
      <c r="D2" s="933"/>
      <c r="E2" s="933"/>
    </row>
    <row r="3" ht="12.75">
      <c r="C3" t="s">
        <v>433</v>
      </c>
    </row>
    <row r="4" ht="13.5" thickBot="1">
      <c r="F4" t="s">
        <v>103</v>
      </c>
    </row>
    <row r="5" spans="1:6" ht="13.5" customHeight="1" thickBot="1">
      <c r="A5" s="934" t="s">
        <v>56</v>
      </c>
      <c r="B5" s="934"/>
      <c r="C5" s="935" t="s">
        <v>434</v>
      </c>
      <c r="D5" s="936" t="s">
        <v>435</v>
      </c>
      <c r="E5" s="936"/>
      <c r="F5" s="936"/>
    </row>
    <row r="6" spans="1:6" ht="24.75" customHeight="1" thickBot="1">
      <c r="A6" s="934"/>
      <c r="B6" s="934"/>
      <c r="C6" s="935"/>
      <c r="D6" s="376" t="s">
        <v>436</v>
      </c>
      <c r="E6" s="376" t="s">
        <v>437</v>
      </c>
      <c r="F6" s="377" t="s">
        <v>438</v>
      </c>
    </row>
    <row r="7" spans="1:6" ht="12.75">
      <c r="A7" s="296" t="s">
        <v>439</v>
      </c>
      <c r="B7" s="378"/>
      <c r="C7" s="45">
        <f>SUM(D7:F7)</f>
        <v>269438</v>
      </c>
      <c r="D7" s="45">
        <v>145609</v>
      </c>
      <c r="E7" s="45">
        <v>35828</v>
      </c>
      <c r="F7" s="297">
        <v>88001</v>
      </c>
    </row>
    <row r="8" spans="1:6" ht="12.75">
      <c r="A8" s="299" t="s">
        <v>440</v>
      </c>
      <c r="B8" s="379"/>
      <c r="C8" s="300">
        <v>8798</v>
      </c>
      <c r="D8" s="300"/>
      <c r="E8" s="300"/>
      <c r="F8" s="301"/>
    </row>
    <row r="9" spans="1:6" ht="12.75">
      <c r="A9" s="299" t="s">
        <v>441</v>
      </c>
      <c r="B9" s="379"/>
      <c r="C9" s="300">
        <v>56006</v>
      </c>
      <c r="D9" s="300"/>
      <c r="E9" s="300"/>
      <c r="F9" s="301"/>
    </row>
    <row r="10" spans="1:6" ht="12.75">
      <c r="A10" s="299" t="s">
        <v>167</v>
      </c>
      <c r="B10" s="379"/>
      <c r="C10" s="300">
        <v>0</v>
      </c>
      <c r="D10" s="300"/>
      <c r="E10" s="300"/>
      <c r="F10" s="301"/>
    </row>
    <row r="11" spans="1:6" ht="12.75">
      <c r="A11" s="298" t="s">
        <v>442</v>
      </c>
      <c r="B11" s="380"/>
      <c r="C11" s="46">
        <v>21286</v>
      </c>
      <c r="D11" s="46"/>
      <c r="E11" s="46"/>
      <c r="F11" s="47"/>
    </row>
    <row r="12" spans="1:6" ht="12.75">
      <c r="A12" s="298" t="s">
        <v>443</v>
      </c>
      <c r="B12" s="380"/>
      <c r="C12" s="46">
        <v>0</v>
      </c>
      <c r="D12" s="46"/>
      <c r="E12" s="46"/>
      <c r="F12" s="47"/>
    </row>
    <row r="13" spans="1:6" ht="12.75">
      <c r="A13" s="381" t="s">
        <v>444</v>
      </c>
      <c r="B13" s="382"/>
      <c r="C13" s="383">
        <v>8000</v>
      </c>
      <c r="D13" s="383"/>
      <c r="E13" s="383"/>
      <c r="F13" s="384"/>
    </row>
    <row r="14" spans="1:6" ht="13.5" thickBot="1">
      <c r="A14" s="381" t="s">
        <v>36</v>
      </c>
      <c r="B14" s="382"/>
      <c r="C14" s="383">
        <v>39751</v>
      </c>
      <c r="D14" s="383"/>
      <c r="E14" s="383"/>
      <c r="F14" s="384"/>
    </row>
    <row r="15" spans="1:6" ht="13.5" thickBot="1">
      <c r="A15" s="385" t="s">
        <v>445</v>
      </c>
      <c r="B15" s="386"/>
      <c r="C15" s="387">
        <f>SUM(C7:C14)</f>
        <v>403279</v>
      </c>
      <c r="D15" s="387">
        <f>SUM(D7:D14)</f>
        <v>145609</v>
      </c>
      <c r="E15" s="387">
        <f>SUM(E7:E14)</f>
        <v>35828</v>
      </c>
      <c r="F15" s="388">
        <f>SUM(F7:F14)</f>
        <v>88001</v>
      </c>
    </row>
    <row r="16" spans="1:6" ht="12.75">
      <c r="A16" s="389" t="s">
        <v>446</v>
      </c>
      <c r="B16" s="390"/>
      <c r="C16" s="391">
        <v>31366</v>
      </c>
      <c r="D16" s="392"/>
      <c r="E16" s="35"/>
      <c r="F16" s="35"/>
    </row>
    <row r="17" spans="1:6" ht="12.75">
      <c r="A17" s="389" t="s">
        <v>447</v>
      </c>
      <c r="B17" s="390"/>
      <c r="C17" s="301">
        <v>2160</v>
      </c>
      <c r="D17" s="393"/>
      <c r="E17" s="34"/>
      <c r="F17" s="34"/>
    </row>
    <row r="18" spans="1:6" ht="12.75">
      <c r="A18" s="389" t="s">
        <v>431</v>
      </c>
      <c r="B18" s="390"/>
      <c r="C18" s="301">
        <v>4000</v>
      </c>
      <c r="D18" s="393"/>
      <c r="E18" s="34"/>
      <c r="F18" s="34"/>
    </row>
    <row r="19" spans="1:6" ht="12.75">
      <c r="A19" s="394" t="s">
        <v>448</v>
      </c>
      <c r="B19" s="395"/>
      <c r="C19" s="47">
        <v>574</v>
      </c>
      <c r="D19" s="393"/>
      <c r="E19" s="34"/>
      <c r="F19" s="34"/>
    </row>
    <row r="20" spans="1:6" ht="12.75">
      <c r="A20" s="394" t="s">
        <v>449</v>
      </c>
      <c r="B20" s="395"/>
      <c r="C20" s="47">
        <v>0</v>
      </c>
      <c r="D20" s="393"/>
      <c r="E20" s="34"/>
      <c r="F20" s="34"/>
    </row>
    <row r="21" spans="1:6" ht="12.75">
      <c r="A21" s="394" t="s">
        <v>57</v>
      </c>
      <c r="B21" s="395"/>
      <c r="C21" s="47">
        <v>189405</v>
      </c>
      <c r="D21" s="393"/>
      <c r="E21" s="34"/>
      <c r="F21" s="34"/>
    </row>
    <row r="22" spans="1:6" ht="12.75">
      <c r="A22" s="394" t="s">
        <v>450</v>
      </c>
      <c r="B22" s="395"/>
      <c r="C22" s="47">
        <v>7663</v>
      </c>
      <c r="D22" s="393"/>
      <c r="E22" s="34"/>
      <c r="F22" s="34"/>
    </row>
    <row r="23" spans="1:6" ht="13.5" thickBot="1">
      <c r="A23" s="396" t="s">
        <v>451</v>
      </c>
      <c r="B23" s="397"/>
      <c r="C23" s="384">
        <v>45860</v>
      </c>
      <c r="D23" s="393"/>
      <c r="E23" s="34"/>
      <c r="F23" s="34"/>
    </row>
    <row r="24" spans="1:6" ht="13.5" thickBot="1">
      <c r="A24" s="398" t="s">
        <v>452</v>
      </c>
      <c r="B24" s="399"/>
      <c r="C24" s="400">
        <f>SUM(C15:C23)</f>
        <v>684307</v>
      </c>
      <c r="D24" s="34"/>
      <c r="E24" s="34"/>
      <c r="F24" s="34"/>
    </row>
    <row r="26" spans="1:6" ht="12.75">
      <c r="A26" s="298" t="s">
        <v>453</v>
      </c>
      <c r="B26" s="380"/>
      <c r="C26" s="46">
        <f>SUM(C27:C46)</f>
        <v>54443</v>
      </c>
      <c r="D26" s="46"/>
      <c r="E26" s="46"/>
      <c r="F26" s="47"/>
    </row>
    <row r="27" spans="1:6" ht="12.75">
      <c r="A27" s="401" t="s">
        <v>457</v>
      </c>
      <c r="B27" s="402"/>
      <c r="C27" s="46">
        <v>3121</v>
      </c>
      <c r="D27" s="46"/>
      <c r="E27" s="46"/>
      <c r="F27" s="47"/>
    </row>
    <row r="28" spans="1:6" ht="12.75">
      <c r="A28" s="401" t="s">
        <v>458</v>
      </c>
      <c r="B28" s="402"/>
      <c r="C28" s="46">
        <v>21483</v>
      </c>
      <c r="D28" s="46"/>
      <c r="E28" s="46"/>
      <c r="F28" s="47"/>
    </row>
    <row r="29" spans="1:6" ht="12.75">
      <c r="A29" s="401" t="s">
        <v>459</v>
      </c>
      <c r="B29" s="402"/>
      <c r="C29" s="46">
        <v>6351</v>
      </c>
      <c r="D29" s="46"/>
      <c r="E29" s="46">
        <v>1410</v>
      </c>
      <c r="F29" s="47"/>
    </row>
    <row r="30" spans="1:6" ht="12.75">
      <c r="A30" s="401" t="s">
        <v>460</v>
      </c>
      <c r="B30" s="402"/>
      <c r="C30" s="46">
        <v>2199</v>
      </c>
      <c r="D30" s="46"/>
      <c r="E30" s="46">
        <v>522</v>
      </c>
      <c r="F30" s="47"/>
    </row>
    <row r="31" spans="1:6" ht="12.75">
      <c r="A31" s="401" t="s">
        <v>461</v>
      </c>
      <c r="B31" s="402"/>
      <c r="C31" s="46">
        <v>1480</v>
      </c>
      <c r="D31" s="46"/>
      <c r="E31" s="46"/>
      <c r="F31" s="47"/>
    </row>
    <row r="32" spans="1:6" ht="12.75">
      <c r="A32" s="401" t="s">
        <v>462</v>
      </c>
      <c r="B32" s="402"/>
      <c r="C32" s="46">
        <v>500</v>
      </c>
      <c r="D32" s="46"/>
      <c r="E32" s="46"/>
      <c r="F32" s="47"/>
    </row>
    <row r="33" spans="1:6" ht="12.75">
      <c r="A33" s="401" t="s">
        <v>463</v>
      </c>
      <c r="B33" s="402"/>
      <c r="C33" s="46">
        <v>550</v>
      </c>
      <c r="D33" s="46"/>
      <c r="E33" s="46"/>
      <c r="F33" s="47"/>
    </row>
    <row r="34" spans="1:6" ht="12.75">
      <c r="A34" s="401" t="s">
        <v>464</v>
      </c>
      <c r="B34" s="402"/>
      <c r="C34" s="46">
        <v>1250</v>
      </c>
      <c r="D34" s="46"/>
      <c r="E34" s="46"/>
      <c r="F34" s="47"/>
    </row>
    <row r="35" spans="1:6" ht="12.75">
      <c r="A35" s="401" t="s">
        <v>465</v>
      </c>
      <c r="B35" s="402"/>
      <c r="C35" s="46">
        <v>506</v>
      </c>
      <c r="D35" s="46"/>
      <c r="E35" s="46"/>
      <c r="F35" s="47"/>
    </row>
    <row r="36" spans="1:6" ht="12.75">
      <c r="A36" s="401" t="s">
        <v>466</v>
      </c>
      <c r="B36" s="402"/>
      <c r="C36" s="46">
        <v>925</v>
      </c>
      <c r="D36" s="46"/>
      <c r="E36" s="46"/>
      <c r="F36" s="47"/>
    </row>
    <row r="37" spans="1:6" ht="12.75">
      <c r="A37" s="401" t="s">
        <v>454</v>
      </c>
      <c r="B37" s="402"/>
      <c r="C37" s="46">
        <v>500</v>
      </c>
      <c r="D37" s="46"/>
      <c r="E37" s="46"/>
      <c r="F37" s="47"/>
    </row>
    <row r="38" spans="1:6" ht="12.75">
      <c r="A38" s="401" t="s">
        <v>455</v>
      </c>
      <c r="B38" s="402"/>
      <c r="C38" s="46">
        <v>300</v>
      </c>
      <c r="D38" s="46"/>
      <c r="E38" s="46"/>
      <c r="F38" s="47"/>
    </row>
    <row r="39" spans="1:6" ht="12.75">
      <c r="A39" s="401" t="s">
        <v>467</v>
      </c>
      <c r="B39" s="402"/>
      <c r="C39" s="46">
        <v>700</v>
      </c>
      <c r="D39" s="46"/>
      <c r="E39" s="46"/>
      <c r="F39" s="47"/>
    </row>
    <row r="40" spans="1:6" ht="12.75">
      <c r="A40" s="401" t="s">
        <v>468</v>
      </c>
      <c r="B40" s="402"/>
      <c r="C40" s="46">
        <v>400</v>
      </c>
      <c r="D40" s="46"/>
      <c r="E40" s="46"/>
      <c r="F40" s="47"/>
    </row>
    <row r="41" spans="1:6" ht="12.75">
      <c r="A41" s="401" t="s">
        <v>469</v>
      </c>
      <c r="B41" s="402"/>
      <c r="C41" s="46">
        <v>2913</v>
      </c>
      <c r="D41" s="46"/>
      <c r="E41" s="46"/>
      <c r="F41" s="47"/>
    </row>
    <row r="42" spans="1:6" ht="12.75">
      <c r="A42" s="401" t="s">
        <v>470</v>
      </c>
      <c r="B42" s="402"/>
      <c r="C42" s="46">
        <v>130</v>
      </c>
      <c r="D42" s="46"/>
      <c r="E42" s="46"/>
      <c r="F42" s="47"/>
    </row>
    <row r="43" spans="1:6" ht="12.75">
      <c r="A43" s="401" t="s">
        <v>471</v>
      </c>
      <c r="B43" s="402"/>
      <c r="C43" s="46">
        <v>1598</v>
      </c>
      <c r="D43" s="46"/>
      <c r="E43" s="46"/>
      <c r="F43" s="47"/>
    </row>
    <row r="44" spans="1:6" ht="12.75">
      <c r="A44" s="401" t="s">
        <v>489</v>
      </c>
      <c r="B44" s="402"/>
      <c r="C44" s="46">
        <v>2291</v>
      </c>
      <c r="D44" s="46"/>
      <c r="E44" s="46"/>
      <c r="F44" s="47"/>
    </row>
    <row r="45" spans="1:6" ht="12.75">
      <c r="A45" s="401" t="s">
        <v>490</v>
      </c>
      <c r="B45" s="402"/>
      <c r="C45" s="46">
        <v>2650</v>
      </c>
      <c r="D45" s="46"/>
      <c r="E45" s="46"/>
      <c r="F45" s="47"/>
    </row>
    <row r="46" spans="1:6" ht="12.75">
      <c r="A46" s="401" t="s">
        <v>519</v>
      </c>
      <c r="B46" s="402"/>
      <c r="C46" s="46">
        <v>4596</v>
      </c>
      <c r="D46" s="46"/>
      <c r="E46" s="46"/>
      <c r="F46" s="47"/>
    </row>
  </sheetData>
  <sheetProtection/>
  <mergeCells count="4">
    <mergeCell ref="A2:E2"/>
    <mergeCell ref="A5:B6"/>
    <mergeCell ref="C5:C6"/>
    <mergeCell ref="D5:F5"/>
  </mergeCells>
  <printOptions/>
  <pageMargins left="0.75" right="0.75" top="0.16" bottom="0.21" header="0.17" footer="0.21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2"/>
  <sheetViews>
    <sheetView zoomScalePageLayoutView="0" workbookViewId="0" topLeftCell="A1">
      <selection activeCell="A112" sqref="A112:IV112"/>
    </sheetView>
  </sheetViews>
  <sheetFormatPr defaultColWidth="9.00390625" defaultRowHeight="12.75"/>
  <cols>
    <col min="1" max="1" width="7.125" style="0" customWidth="1"/>
    <col min="2" max="2" width="59.25390625" style="0" customWidth="1"/>
    <col min="3" max="3" width="7.25390625" style="0" customWidth="1"/>
    <col min="4" max="7" width="11.625" style="0" customWidth="1"/>
    <col min="8" max="8" width="12.875" style="0" bestFit="1" customWidth="1"/>
    <col min="9" max="22" width="11.625" style="0" customWidth="1"/>
  </cols>
  <sheetData>
    <row r="1" spans="2:8" ht="12.75">
      <c r="B1" s="174"/>
      <c r="C1" s="174"/>
      <c r="H1" t="s">
        <v>529</v>
      </c>
    </row>
    <row r="2" spans="2:3" ht="12.75">
      <c r="B2" s="174"/>
      <c r="C2" s="174"/>
    </row>
    <row r="3" spans="1:8" ht="15">
      <c r="A3" s="937" t="s">
        <v>376</v>
      </c>
      <c r="B3" s="937"/>
      <c r="C3" s="937"/>
      <c r="D3" s="937"/>
      <c r="E3" s="937"/>
      <c r="F3" s="937"/>
      <c r="G3" s="937"/>
      <c r="H3" s="937"/>
    </row>
    <row r="4" spans="1:8" ht="15">
      <c r="A4" s="176"/>
      <c r="B4" s="176"/>
      <c r="C4" s="176"/>
      <c r="D4" s="176"/>
      <c r="E4" s="176"/>
      <c r="F4" s="176"/>
      <c r="G4" s="176"/>
      <c r="H4" s="176"/>
    </row>
    <row r="5" spans="1:4" ht="12.75">
      <c r="A5" s="175"/>
      <c r="B5" s="175"/>
      <c r="C5" s="175"/>
      <c r="D5" s="175"/>
    </row>
    <row r="6" spans="1:9" ht="38.25">
      <c r="A6" s="943" t="s">
        <v>56</v>
      </c>
      <c r="B6" s="943"/>
      <c r="C6" s="178"/>
      <c r="D6" s="178" t="s">
        <v>284</v>
      </c>
      <c r="E6" s="178" t="s">
        <v>285</v>
      </c>
      <c r="F6" s="178" t="s">
        <v>286</v>
      </c>
      <c r="G6" s="178" t="s">
        <v>287</v>
      </c>
      <c r="H6" s="178" t="s">
        <v>288</v>
      </c>
      <c r="I6" s="226" t="s">
        <v>379</v>
      </c>
    </row>
    <row r="7" spans="1:9" ht="15">
      <c r="A7" s="179"/>
      <c r="B7" s="944" t="s">
        <v>289</v>
      </c>
      <c r="C7" s="945"/>
      <c r="D7" s="946"/>
      <c r="E7" s="180"/>
      <c r="F7" s="180"/>
      <c r="G7" s="180"/>
      <c r="H7" s="180"/>
      <c r="I7" s="209"/>
    </row>
    <row r="8" spans="1:9" ht="12.75">
      <c r="A8" s="181">
        <v>1</v>
      </c>
      <c r="B8" s="182" t="s">
        <v>228</v>
      </c>
      <c r="C8" s="183"/>
      <c r="D8" s="184"/>
      <c r="E8" s="180"/>
      <c r="F8" s="180"/>
      <c r="G8" s="180"/>
      <c r="H8" s="180"/>
      <c r="I8" s="209"/>
    </row>
    <row r="9" spans="1:9" ht="12.75">
      <c r="A9" s="185" t="s">
        <v>229</v>
      </c>
      <c r="B9" s="185" t="s">
        <v>290</v>
      </c>
      <c r="C9" s="186"/>
      <c r="D9" s="187" t="s">
        <v>291</v>
      </c>
      <c r="E9" s="188">
        <v>5735</v>
      </c>
      <c r="F9" s="188"/>
      <c r="G9" s="188">
        <v>1947</v>
      </c>
      <c r="H9" s="188">
        <v>11166045</v>
      </c>
      <c r="I9" s="209">
        <v>11166</v>
      </c>
    </row>
    <row r="10" spans="1:9" ht="12.75">
      <c r="A10" s="185" t="s">
        <v>230</v>
      </c>
      <c r="B10" s="185" t="s">
        <v>231</v>
      </c>
      <c r="C10" s="186"/>
      <c r="D10" s="187" t="s">
        <v>291</v>
      </c>
      <c r="E10" s="188">
        <v>5735</v>
      </c>
      <c r="F10" s="188"/>
      <c r="G10" s="188"/>
      <c r="H10" s="188"/>
      <c r="I10" s="209">
        <f aca="true" t="shared" si="0" ref="I10:I19">H10/1000</f>
        <v>0</v>
      </c>
    </row>
    <row r="11" spans="1:9" ht="12.75">
      <c r="A11" s="185" t="s">
        <v>232</v>
      </c>
      <c r="B11" s="185" t="s">
        <v>233</v>
      </c>
      <c r="C11" s="186"/>
      <c r="D11" s="187" t="s">
        <v>291</v>
      </c>
      <c r="E11" s="188">
        <v>5735</v>
      </c>
      <c r="F11" s="188"/>
      <c r="G11" s="188"/>
      <c r="H11" s="188"/>
      <c r="I11" s="209">
        <f t="shared" si="0"/>
        <v>0</v>
      </c>
    </row>
    <row r="12" spans="1:9" ht="12.75">
      <c r="A12" s="193">
        <v>2</v>
      </c>
      <c r="B12" s="189" t="s">
        <v>292</v>
      </c>
      <c r="C12" s="190"/>
      <c r="D12" s="187"/>
      <c r="E12" s="188"/>
      <c r="F12" s="188"/>
      <c r="G12" s="188"/>
      <c r="H12" s="188"/>
      <c r="I12" s="209">
        <f t="shared" si="0"/>
        <v>0</v>
      </c>
    </row>
    <row r="13" spans="1:9" ht="12.75">
      <c r="A13" s="185" t="s">
        <v>234</v>
      </c>
      <c r="B13" s="185" t="s">
        <v>293</v>
      </c>
      <c r="C13" s="186"/>
      <c r="D13" s="187" t="s">
        <v>294</v>
      </c>
      <c r="E13" s="188">
        <v>1</v>
      </c>
      <c r="F13" s="188"/>
      <c r="G13" s="188">
        <v>3000000</v>
      </c>
      <c r="H13" s="188">
        <v>3000000</v>
      </c>
      <c r="I13" s="209">
        <f t="shared" si="0"/>
        <v>3000</v>
      </c>
    </row>
    <row r="14" spans="1:9" ht="25.5">
      <c r="A14" s="185" t="s">
        <v>235</v>
      </c>
      <c r="B14" s="185" t="s">
        <v>295</v>
      </c>
      <c r="C14" s="186"/>
      <c r="D14" s="187" t="s">
        <v>296</v>
      </c>
      <c r="E14" s="194" t="s">
        <v>297</v>
      </c>
      <c r="F14" s="188"/>
      <c r="G14" s="195">
        <v>276</v>
      </c>
      <c r="H14" s="195">
        <v>3220092</v>
      </c>
      <c r="I14" s="209">
        <v>3220</v>
      </c>
    </row>
    <row r="15" spans="1:9" ht="12.75">
      <c r="A15" s="185" t="s">
        <v>236</v>
      </c>
      <c r="B15" s="185" t="s">
        <v>298</v>
      </c>
      <c r="C15" s="186"/>
      <c r="D15" s="187" t="s">
        <v>291</v>
      </c>
      <c r="E15" s="196">
        <v>21094</v>
      </c>
      <c r="F15" s="188"/>
      <c r="G15" s="195">
        <v>229</v>
      </c>
      <c r="H15" s="195">
        <v>4830526</v>
      </c>
      <c r="I15" s="209">
        <v>4831</v>
      </c>
    </row>
    <row r="16" spans="1:9" ht="12.75">
      <c r="A16" s="185" t="s">
        <v>237</v>
      </c>
      <c r="B16" s="185" t="s">
        <v>299</v>
      </c>
      <c r="C16" s="186"/>
      <c r="D16" s="187" t="s">
        <v>291</v>
      </c>
      <c r="E16" s="196">
        <v>20702</v>
      </c>
      <c r="F16" s="188"/>
      <c r="G16" s="195">
        <v>56</v>
      </c>
      <c r="H16" s="195">
        <v>1159312</v>
      </c>
      <c r="I16" s="209">
        <v>1159</v>
      </c>
    </row>
    <row r="17" spans="1:9" ht="12.75">
      <c r="A17" s="185" t="s">
        <v>238</v>
      </c>
      <c r="B17" s="185" t="s">
        <v>300</v>
      </c>
      <c r="C17" s="186"/>
      <c r="D17" s="187" t="s">
        <v>301</v>
      </c>
      <c r="E17" s="196">
        <v>315</v>
      </c>
      <c r="F17" s="188"/>
      <c r="G17" s="195">
        <v>7729</v>
      </c>
      <c r="H17" s="195">
        <v>2434635</v>
      </c>
      <c r="I17" s="209">
        <v>2435</v>
      </c>
    </row>
    <row r="18" spans="1:9" ht="12.75">
      <c r="A18" s="185" t="s">
        <v>239</v>
      </c>
      <c r="B18" s="185" t="s">
        <v>240</v>
      </c>
      <c r="C18" s="186"/>
      <c r="D18" s="187" t="s">
        <v>291</v>
      </c>
      <c r="E18" s="196">
        <v>159</v>
      </c>
      <c r="F18" s="188"/>
      <c r="G18" s="195">
        <v>2612</v>
      </c>
      <c r="H18" s="195">
        <v>415308</v>
      </c>
      <c r="I18" s="209">
        <v>415</v>
      </c>
    </row>
    <row r="19" spans="1:9" ht="25.5">
      <c r="A19" s="185" t="s">
        <v>241</v>
      </c>
      <c r="B19" s="185" t="s">
        <v>242</v>
      </c>
      <c r="C19" s="186"/>
      <c r="D19" s="197" t="s">
        <v>302</v>
      </c>
      <c r="E19" s="188">
        <v>600000</v>
      </c>
      <c r="F19" s="188"/>
      <c r="G19" s="188">
        <v>1</v>
      </c>
      <c r="H19" s="188">
        <v>600000</v>
      </c>
      <c r="I19" s="209">
        <f t="shared" si="0"/>
        <v>600</v>
      </c>
    </row>
    <row r="20" spans="1:9" ht="12.75">
      <c r="A20" s="185" t="s">
        <v>243</v>
      </c>
      <c r="B20" s="185" t="s">
        <v>244</v>
      </c>
      <c r="C20" s="186"/>
      <c r="D20" s="187" t="s">
        <v>291</v>
      </c>
      <c r="E20" s="188">
        <v>5735</v>
      </c>
      <c r="F20" s="188"/>
      <c r="G20" s="188"/>
      <c r="H20" s="188">
        <v>0</v>
      </c>
      <c r="I20" s="209"/>
    </row>
    <row r="21" spans="1:9" s="231" customFormat="1" ht="12.75">
      <c r="A21" s="227"/>
      <c r="B21" s="304" t="s">
        <v>484</v>
      </c>
      <c r="C21" s="304"/>
      <c r="D21" s="229"/>
      <c r="E21" s="230"/>
      <c r="F21" s="230"/>
      <c r="G21" s="230"/>
      <c r="H21" s="230">
        <f>SUM(H9:H20)</f>
        <v>26825918</v>
      </c>
      <c r="I21" s="230">
        <f>SUM(I9:I20)</f>
        <v>26826</v>
      </c>
    </row>
    <row r="22" spans="1:9" ht="15">
      <c r="A22" s="188"/>
      <c r="B22" s="199" t="s">
        <v>306</v>
      </c>
      <c r="C22" s="200"/>
      <c r="D22" s="201"/>
      <c r="E22" s="188"/>
      <c r="F22" s="188"/>
      <c r="G22" s="188"/>
      <c r="H22" s="188"/>
      <c r="I22" s="209"/>
    </row>
    <row r="23" spans="1:9" ht="12.75">
      <c r="A23" s="185" t="s">
        <v>245</v>
      </c>
      <c r="B23" s="185" t="s">
        <v>246</v>
      </c>
      <c r="C23" s="186"/>
      <c r="D23" s="187" t="s">
        <v>291</v>
      </c>
      <c r="E23" s="188"/>
      <c r="F23" s="188"/>
      <c r="G23" s="188"/>
      <c r="H23" s="195">
        <v>30819890</v>
      </c>
      <c r="I23" s="209">
        <v>30820</v>
      </c>
    </row>
    <row r="24" spans="1:9" ht="12.75">
      <c r="A24" s="185" t="s">
        <v>307</v>
      </c>
      <c r="B24" s="185" t="s">
        <v>308</v>
      </c>
      <c r="C24" s="186"/>
      <c r="D24" s="187" t="s">
        <v>291</v>
      </c>
      <c r="E24" s="188">
        <v>2</v>
      </c>
      <c r="F24" s="209"/>
      <c r="G24" s="188">
        <v>55363</v>
      </c>
      <c r="H24" s="188"/>
      <c r="I24" s="209"/>
    </row>
    <row r="25" spans="1:9" ht="12.75">
      <c r="A25" s="185" t="s">
        <v>309</v>
      </c>
      <c r="B25" s="185" t="s">
        <v>310</v>
      </c>
      <c r="C25" s="186"/>
      <c r="D25" s="187" t="s">
        <v>291</v>
      </c>
      <c r="E25" s="188">
        <v>2</v>
      </c>
      <c r="F25" s="188"/>
      <c r="G25" s="188"/>
      <c r="H25" s="188"/>
      <c r="I25" s="209"/>
    </row>
    <row r="26" spans="1:9" ht="12.75">
      <c r="A26" s="185" t="s">
        <v>311</v>
      </c>
      <c r="B26" s="185" t="s">
        <v>312</v>
      </c>
      <c r="C26" s="186"/>
      <c r="D26" s="187" t="s">
        <v>291</v>
      </c>
      <c r="E26" s="188">
        <v>8</v>
      </c>
      <c r="F26" s="188"/>
      <c r="G26" s="188"/>
      <c r="H26" s="188"/>
      <c r="I26" s="209"/>
    </row>
    <row r="27" spans="1:9" ht="12.75">
      <c r="A27" s="185" t="s">
        <v>247</v>
      </c>
      <c r="B27" s="185" t="s">
        <v>313</v>
      </c>
      <c r="C27" s="186"/>
      <c r="D27" s="187" t="s">
        <v>291</v>
      </c>
      <c r="E27" s="188">
        <v>38</v>
      </c>
      <c r="F27" s="188"/>
      <c r="G27" s="188">
        <v>710650</v>
      </c>
      <c r="H27" s="188"/>
      <c r="I27" s="209"/>
    </row>
    <row r="28" spans="1:9" ht="12.75">
      <c r="A28" s="185" t="s">
        <v>248</v>
      </c>
      <c r="B28" s="185" t="s">
        <v>314</v>
      </c>
      <c r="C28" s="186"/>
      <c r="D28" s="187" t="s">
        <v>291</v>
      </c>
      <c r="E28" s="188">
        <v>85</v>
      </c>
      <c r="F28" s="188"/>
      <c r="G28" s="188">
        <v>635650</v>
      </c>
      <c r="H28" s="188"/>
      <c r="I28" s="209"/>
    </row>
    <row r="29" spans="1:9" ht="12.75">
      <c r="A29" s="185" t="s">
        <v>248</v>
      </c>
      <c r="B29" s="185" t="s">
        <v>315</v>
      </c>
      <c r="C29" s="186"/>
      <c r="D29" s="187" t="s">
        <v>291</v>
      </c>
      <c r="E29" s="188">
        <v>14</v>
      </c>
      <c r="F29" s="188"/>
      <c r="G29" s="188"/>
      <c r="H29" s="188"/>
      <c r="I29" s="209"/>
    </row>
    <row r="30" spans="1:9" ht="12.75">
      <c r="A30" s="185" t="s">
        <v>249</v>
      </c>
      <c r="B30" s="185" t="s">
        <v>250</v>
      </c>
      <c r="C30" s="186"/>
      <c r="D30" s="187" t="s">
        <v>291</v>
      </c>
      <c r="E30" s="188">
        <v>15</v>
      </c>
      <c r="F30" s="188"/>
      <c r="G30" s="188">
        <v>635650</v>
      </c>
      <c r="H30" s="188"/>
      <c r="I30" s="209"/>
    </row>
    <row r="31" spans="1:9" ht="12.75">
      <c r="A31" s="185" t="s">
        <v>251</v>
      </c>
      <c r="B31" s="185" t="s">
        <v>252</v>
      </c>
      <c r="C31" s="186"/>
      <c r="D31" s="187" t="s">
        <v>291</v>
      </c>
      <c r="E31" s="188">
        <v>13</v>
      </c>
      <c r="F31" s="188"/>
      <c r="G31" s="188">
        <v>309350</v>
      </c>
      <c r="H31" s="188"/>
      <c r="I31" s="209"/>
    </row>
    <row r="32" spans="1:9" s="231" customFormat="1" ht="12.75">
      <c r="A32" s="227"/>
      <c r="B32" s="304" t="s">
        <v>484</v>
      </c>
      <c r="C32" s="232"/>
      <c r="D32" s="229"/>
      <c r="E32" s="230"/>
      <c r="F32" s="230"/>
      <c r="G32" s="230"/>
      <c r="H32" s="230">
        <f>SUM(H23:H31)</f>
        <v>30819890</v>
      </c>
      <c r="I32" s="230">
        <f>SUM(I23:I31)</f>
        <v>30820</v>
      </c>
    </row>
    <row r="33" spans="1:22" s="421" customFormat="1" ht="12.75">
      <c r="A33" s="191"/>
      <c r="B33" s="304" t="s">
        <v>485</v>
      </c>
      <c r="C33" s="419"/>
      <c r="D33" s="420"/>
      <c r="E33" s="191"/>
      <c r="F33" s="191"/>
      <c r="G33" s="191"/>
      <c r="H33" s="191">
        <v>32923665</v>
      </c>
      <c r="I33" s="191">
        <v>32924</v>
      </c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</row>
    <row r="34" spans="1:9" ht="15">
      <c r="A34" s="188"/>
      <c r="B34" s="202" t="s">
        <v>316</v>
      </c>
      <c r="C34" s="203"/>
      <c r="D34" s="201"/>
      <c r="E34" s="204"/>
      <c r="F34" s="188"/>
      <c r="G34" s="188"/>
      <c r="H34" s="188"/>
      <c r="I34" s="209"/>
    </row>
    <row r="35" spans="1:9" ht="12.75">
      <c r="A35" s="205"/>
      <c r="B35" s="221" t="s">
        <v>317</v>
      </c>
      <c r="C35" s="222"/>
      <c r="D35" s="222" t="s">
        <v>291</v>
      </c>
      <c r="E35" s="188">
        <v>40</v>
      </c>
      <c r="F35" s="188"/>
      <c r="G35" s="188">
        <v>9400</v>
      </c>
      <c r="H35" s="188">
        <v>0</v>
      </c>
      <c r="I35" s="209">
        <v>0</v>
      </c>
    </row>
    <row r="36" spans="1:9" ht="15">
      <c r="A36" s="207"/>
      <c r="B36" s="938" t="s">
        <v>318</v>
      </c>
      <c r="C36" s="939"/>
      <c r="D36" s="940"/>
      <c r="G36" s="188"/>
      <c r="H36" s="188"/>
      <c r="I36" s="209"/>
    </row>
    <row r="37" spans="1:9" ht="12.75">
      <c r="A37" s="188" t="s">
        <v>253</v>
      </c>
      <c r="B37" s="191" t="s">
        <v>319</v>
      </c>
      <c r="C37" s="191"/>
      <c r="D37" s="188"/>
      <c r="E37" s="188"/>
      <c r="F37" s="188"/>
      <c r="G37" s="188"/>
      <c r="H37" s="188"/>
      <c r="I37" s="209"/>
    </row>
    <row r="38" spans="1:9" ht="12.75">
      <c r="A38" s="188"/>
      <c r="B38" s="208" t="s">
        <v>320</v>
      </c>
      <c r="C38" s="209" t="s">
        <v>321</v>
      </c>
      <c r="D38" s="210" t="s">
        <v>322</v>
      </c>
      <c r="E38" s="188"/>
      <c r="F38" s="188"/>
      <c r="G38" s="188"/>
      <c r="H38" s="188"/>
      <c r="I38" s="209"/>
    </row>
    <row r="39" spans="1:9" ht="12.75">
      <c r="A39" s="188"/>
      <c r="B39" s="209" t="s">
        <v>323</v>
      </c>
      <c r="C39" s="209" t="s">
        <v>321</v>
      </c>
      <c r="D39" s="210" t="s">
        <v>322</v>
      </c>
      <c r="E39" s="188"/>
      <c r="F39" s="188"/>
      <c r="G39" s="188"/>
      <c r="H39" s="188"/>
      <c r="I39" s="209"/>
    </row>
    <row r="40" spans="1:9" ht="12.75">
      <c r="A40" s="188"/>
      <c r="B40" s="209" t="s">
        <v>324</v>
      </c>
      <c r="C40" s="209" t="s">
        <v>321</v>
      </c>
      <c r="D40" s="210" t="s">
        <v>322</v>
      </c>
      <c r="E40" s="211"/>
      <c r="F40" s="188">
        <v>170</v>
      </c>
      <c r="G40" s="188">
        <v>2350000</v>
      </c>
      <c r="H40" s="188">
        <v>22560000</v>
      </c>
      <c r="I40" s="209">
        <v>22560</v>
      </c>
    </row>
    <row r="41" spans="1:9" ht="12.75">
      <c r="A41" s="188"/>
      <c r="B41" s="209" t="s">
        <v>325</v>
      </c>
      <c r="C41" s="209" t="s">
        <v>326</v>
      </c>
      <c r="D41" s="210" t="s">
        <v>322</v>
      </c>
      <c r="E41" s="211"/>
      <c r="F41" s="188"/>
      <c r="G41" s="188"/>
      <c r="H41" s="188"/>
      <c r="I41" s="209"/>
    </row>
    <row r="42" spans="1:9" ht="12.75">
      <c r="A42" s="188"/>
      <c r="B42" s="209" t="s">
        <v>327</v>
      </c>
      <c r="C42" s="209" t="s">
        <v>326</v>
      </c>
      <c r="D42" s="210" t="s">
        <v>322</v>
      </c>
      <c r="E42" s="211">
        <v>13</v>
      </c>
      <c r="F42" s="188">
        <v>160</v>
      </c>
      <c r="G42" s="188">
        <v>2350000</v>
      </c>
      <c r="H42" s="188">
        <v>10183333</v>
      </c>
      <c r="I42" s="209">
        <v>10183</v>
      </c>
    </row>
    <row r="43" spans="1:9" ht="12.75">
      <c r="A43" s="188" t="s">
        <v>254</v>
      </c>
      <c r="B43" s="191" t="s">
        <v>328</v>
      </c>
      <c r="C43" s="191"/>
      <c r="D43" s="212"/>
      <c r="E43" s="211"/>
      <c r="F43" s="188"/>
      <c r="G43" s="188"/>
      <c r="H43" s="188"/>
      <c r="I43" s="209"/>
    </row>
    <row r="44" spans="1:9" ht="12.75">
      <c r="A44" s="188"/>
      <c r="B44" s="209" t="s">
        <v>329</v>
      </c>
      <c r="C44" s="209" t="s">
        <v>321</v>
      </c>
      <c r="D44" s="210" t="s">
        <v>322</v>
      </c>
      <c r="E44" s="211">
        <v>6.1</v>
      </c>
      <c r="F44" s="188">
        <v>106</v>
      </c>
      <c r="G44" s="188">
        <v>2350000</v>
      </c>
      <c r="H44" s="188">
        <v>9556667</v>
      </c>
      <c r="I44" s="209">
        <v>9557</v>
      </c>
    </row>
    <row r="45" spans="1:9" ht="12.75">
      <c r="A45" s="188"/>
      <c r="B45" s="209" t="s">
        <v>330</v>
      </c>
      <c r="C45" s="209" t="s">
        <v>321</v>
      </c>
      <c r="D45" s="210" t="s">
        <v>322</v>
      </c>
      <c r="E45" s="211">
        <v>2.1</v>
      </c>
      <c r="F45" s="188">
        <v>36</v>
      </c>
      <c r="G45" s="188">
        <v>2350000</v>
      </c>
      <c r="H45" s="188">
        <v>3290000</v>
      </c>
      <c r="I45" s="209">
        <v>3290</v>
      </c>
    </row>
    <row r="46" spans="1:9" ht="12.75">
      <c r="A46" s="188"/>
      <c r="B46" s="209" t="s">
        <v>331</v>
      </c>
      <c r="C46" s="209" t="s">
        <v>321</v>
      </c>
      <c r="D46" s="210" t="s">
        <v>322</v>
      </c>
      <c r="E46" s="211">
        <v>4.5</v>
      </c>
      <c r="F46" s="188">
        <v>52</v>
      </c>
      <c r="G46" s="188">
        <v>2350000</v>
      </c>
      <c r="H46" s="188">
        <v>7050000</v>
      </c>
      <c r="I46" s="209">
        <v>7050</v>
      </c>
    </row>
    <row r="47" spans="1:9" ht="12.75">
      <c r="A47" s="188"/>
      <c r="B47" s="209" t="s">
        <v>332</v>
      </c>
      <c r="C47" s="209" t="s">
        <v>321</v>
      </c>
      <c r="D47" s="210" t="s">
        <v>322</v>
      </c>
      <c r="E47" s="211">
        <v>7.3</v>
      </c>
      <c r="F47" s="188">
        <v>109</v>
      </c>
      <c r="G47" s="188">
        <v>2350000</v>
      </c>
      <c r="H47" s="188">
        <v>11436667</v>
      </c>
      <c r="I47" s="209">
        <v>11437</v>
      </c>
    </row>
    <row r="48" spans="1:9" ht="12.75">
      <c r="A48" s="188"/>
      <c r="B48" s="209" t="s">
        <v>333</v>
      </c>
      <c r="C48" s="209" t="s">
        <v>321</v>
      </c>
      <c r="D48" s="210" t="s">
        <v>322</v>
      </c>
      <c r="E48" s="211">
        <v>3.4</v>
      </c>
      <c r="F48" s="188">
        <v>45</v>
      </c>
      <c r="G48" s="188">
        <v>2350000</v>
      </c>
      <c r="H48" s="188">
        <v>5326667</v>
      </c>
      <c r="I48" s="209">
        <v>5327</v>
      </c>
    </row>
    <row r="49" spans="1:9" ht="12.75">
      <c r="A49" s="188"/>
      <c r="B49" s="209" t="s">
        <v>334</v>
      </c>
      <c r="C49" s="209" t="s">
        <v>321</v>
      </c>
      <c r="D49" s="210" t="s">
        <v>322</v>
      </c>
      <c r="E49" s="211">
        <v>6.4</v>
      </c>
      <c r="F49" s="188">
        <v>73</v>
      </c>
      <c r="G49" s="188">
        <v>2350000</v>
      </c>
      <c r="H49" s="188">
        <v>10026667</v>
      </c>
      <c r="I49" s="209">
        <v>10027</v>
      </c>
    </row>
    <row r="50" spans="1:9" ht="12.75">
      <c r="A50" s="188"/>
      <c r="B50" s="209" t="s">
        <v>335</v>
      </c>
      <c r="C50" s="209" t="s">
        <v>326</v>
      </c>
      <c r="D50" s="210" t="s">
        <v>322</v>
      </c>
      <c r="E50" s="211">
        <v>6.3</v>
      </c>
      <c r="F50" s="188">
        <v>110</v>
      </c>
      <c r="G50" s="188">
        <v>2350000</v>
      </c>
      <c r="H50" s="188">
        <v>4935000</v>
      </c>
      <c r="I50" s="209">
        <v>4935</v>
      </c>
    </row>
    <row r="51" spans="1:9" ht="12.75">
      <c r="A51" s="188"/>
      <c r="B51" s="209" t="s">
        <v>336</v>
      </c>
      <c r="C51" s="209" t="s">
        <v>326</v>
      </c>
      <c r="D51" s="210" t="s">
        <v>322</v>
      </c>
      <c r="E51" s="211">
        <v>3.3</v>
      </c>
      <c r="F51" s="188">
        <v>56</v>
      </c>
      <c r="G51" s="188">
        <v>2350000</v>
      </c>
      <c r="H51" s="188">
        <v>2585000</v>
      </c>
      <c r="I51" s="209">
        <v>2585</v>
      </c>
    </row>
    <row r="52" spans="1:9" ht="12.75">
      <c r="A52" s="188"/>
      <c r="B52" s="209" t="s">
        <v>337</v>
      </c>
      <c r="C52" s="209" t="s">
        <v>326</v>
      </c>
      <c r="D52" s="210" t="s">
        <v>322</v>
      </c>
      <c r="E52" s="211">
        <v>2.5</v>
      </c>
      <c r="F52" s="188">
        <v>38</v>
      </c>
      <c r="G52" s="188">
        <v>2350000</v>
      </c>
      <c r="H52" s="188">
        <v>1958333</v>
      </c>
      <c r="I52" s="209">
        <v>1958</v>
      </c>
    </row>
    <row r="53" spans="1:9" ht="12.75">
      <c r="A53" s="188"/>
      <c r="B53" s="209" t="s">
        <v>338</v>
      </c>
      <c r="C53" s="209" t="s">
        <v>326</v>
      </c>
      <c r="D53" s="210" t="s">
        <v>322</v>
      </c>
      <c r="E53" s="211">
        <v>6.9</v>
      </c>
      <c r="F53" s="188">
        <v>103</v>
      </c>
      <c r="G53" s="188">
        <v>2350000</v>
      </c>
      <c r="H53" s="188">
        <v>5405000</v>
      </c>
      <c r="I53" s="209">
        <v>5405</v>
      </c>
    </row>
    <row r="54" spans="1:9" ht="12.75">
      <c r="A54" s="188"/>
      <c r="B54" s="209" t="s">
        <v>339</v>
      </c>
      <c r="C54" s="209" t="s">
        <v>326</v>
      </c>
      <c r="D54" s="210" t="s">
        <v>322</v>
      </c>
      <c r="E54" s="211">
        <v>4.3</v>
      </c>
      <c r="F54" s="188">
        <v>56</v>
      </c>
      <c r="G54" s="188">
        <v>2350000</v>
      </c>
      <c r="H54" s="188">
        <v>3368333</v>
      </c>
      <c r="I54" s="209">
        <v>3368</v>
      </c>
    </row>
    <row r="55" spans="1:9" ht="12.75">
      <c r="A55" s="188"/>
      <c r="B55" s="209" t="s">
        <v>340</v>
      </c>
      <c r="C55" s="209" t="s">
        <v>326</v>
      </c>
      <c r="D55" s="210" t="s">
        <v>322</v>
      </c>
      <c r="E55" s="211">
        <v>3.5</v>
      </c>
      <c r="F55" s="188">
        <v>46</v>
      </c>
      <c r="G55" s="188">
        <v>2350000</v>
      </c>
      <c r="H55" s="188">
        <v>2741667</v>
      </c>
      <c r="I55" s="209">
        <v>2742</v>
      </c>
    </row>
    <row r="56" spans="1:9" ht="12.75">
      <c r="A56" s="188"/>
      <c r="B56" s="209" t="s">
        <v>341</v>
      </c>
      <c r="C56" s="209" t="s">
        <v>321</v>
      </c>
      <c r="D56" s="210" t="s">
        <v>322</v>
      </c>
      <c r="E56" s="211">
        <v>19.4</v>
      </c>
      <c r="F56" s="188">
        <v>233</v>
      </c>
      <c r="G56" s="188">
        <v>2350000</v>
      </c>
      <c r="H56" s="188">
        <v>30393333</v>
      </c>
      <c r="I56" s="209">
        <v>30393</v>
      </c>
    </row>
    <row r="57" spans="1:9" ht="12.75">
      <c r="A57" s="188"/>
      <c r="B57" s="209" t="s">
        <v>342</v>
      </c>
      <c r="C57" s="209" t="s">
        <v>321</v>
      </c>
      <c r="D57" s="210" t="s">
        <v>322</v>
      </c>
      <c r="E57" s="211">
        <v>7</v>
      </c>
      <c r="F57" s="188">
        <v>71</v>
      </c>
      <c r="G57" s="188">
        <v>2350000</v>
      </c>
      <c r="H57" s="188">
        <v>10966667</v>
      </c>
      <c r="I57" s="209">
        <v>10967</v>
      </c>
    </row>
    <row r="58" spans="1:9" ht="12.75">
      <c r="A58" s="188"/>
      <c r="B58" s="209" t="s">
        <v>343</v>
      </c>
      <c r="C58" s="209" t="s">
        <v>321</v>
      </c>
      <c r="D58" s="210" t="s">
        <v>322</v>
      </c>
      <c r="E58" s="211">
        <v>12.5</v>
      </c>
      <c r="F58" s="188">
        <v>118</v>
      </c>
      <c r="G58" s="188">
        <v>2350000</v>
      </c>
      <c r="H58" s="188">
        <v>19583333</v>
      </c>
      <c r="I58" s="209">
        <v>19583</v>
      </c>
    </row>
    <row r="59" spans="1:9" ht="12.75">
      <c r="A59" s="188"/>
      <c r="B59" s="209" t="s">
        <v>344</v>
      </c>
      <c r="C59" s="209" t="s">
        <v>326</v>
      </c>
      <c r="D59" s="210" t="s">
        <v>322</v>
      </c>
      <c r="E59" s="211">
        <v>23.3</v>
      </c>
      <c r="F59" s="188">
        <v>280</v>
      </c>
      <c r="G59" s="188">
        <v>2350000</v>
      </c>
      <c r="H59" s="188">
        <v>18251667</v>
      </c>
      <c r="I59" s="209">
        <v>18252</v>
      </c>
    </row>
    <row r="60" spans="1:9" ht="12.75">
      <c r="A60" s="188"/>
      <c r="B60" s="209" t="s">
        <v>345</v>
      </c>
      <c r="C60" s="209" t="s">
        <v>326</v>
      </c>
      <c r="D60" s="210" t="s">
        <v>322</v>
      </c>
      <c r="E60" s="211">
        <v>4.5</v>
      </c>
      <c r="F60" s="188">
        <v>46</v>
      </c>
      <c r="G60" s="188">
        <v>2350000</v>
      </c>
      <c r="H60" s="188">
        <v>3525000</v>
      </c>
      <c r="I60" s="209">
        <v>3525</v>
      </c>
    </row>
    <row r="61" spans="1:9" ht="12.75">
      <c r="A61" s="188"/>
      <c r="B61" s="209" t="s">
        <v>346</v>
      </c>
      <c r="C61" s="209" t="s">
        <v>326</v>
      </c>
      <c r="D61" s="210" t="s">
        <v>322</v>
      </c>
      <c r="E61" s="211">
        <v>7</v>
      </c>
      <c r="F61" s="188">
        <v>71</v>
      </c>
      <c r="G61" s="188">
        <v>2350000</v>
      </c>
      <c r="H61" s="188">
        <v>5483333</v>
      </c>
      <c r="I61" s="209">
        <v>5483</v>
      </c>
    </row>
    <row r="62" spans="1:9" ht="12.75">
      <c r="A62" s="188"/>
      <c r="B62" s="213" t="s">
        <v>347</v>
      </c>
      <c r="C62" s="213"/>
      <c r="D62" s="210"/>
      <c r="E62" s="211">
        <v>3.6</v>
      </c>
      <c r="F62" s="188">
        <v>34</v>
      </c>
      <c r="G62" s="188">
        <v>2350000</v>
      </c>
      <c r="H62" s="188">
        <v>2820000</v>
      </c>
      <c r="I62" s="209">
        <v>2820</v>
      </c>
    </row>
    <row r="63" spans="1:9" ht="12.75">
      <c r="A63" s="188"/>
      <c r="B63" s="209" t="s">
        <v>348</v>
      </c>
      <c r="C63" s="209" t="s">
        <v>349</v>
      </c>
      <c r="D63" s="210"/>
      <c r="E63" s="211">
        <v>13.5</v>
      </c>
      <c r="F63" s="188">
        <v>186</v>
      </c>
      <c r="G63" s="188">
        <v>2350000</v>
      </c>
      <c r="H63" s="188">
        <v>21150000</v>
      </c>
      <c r="I63" s="209">
        <v>21150</v>
      </c>
    </row>
    <row r="64" spans="1:9" ht="12.75">
      <c r="A64" s="188"/>
      <c r="B64" s="209" t="s">
        <v>350</v>
      </c>
      <c r="C64" s="209" t="s">
        <v>326</v>
      </c>
      <c r="D64" s="210" t="s">
        <v>322</v>
      </c>
      <c r="E64" s="211">
        <v>12</v>
      </c>
      <c r="F64" s="188">
        <v>165</v>
      </c>
      <c r="G64" s="188">
        <v>2350000</v>
      </c>
      <c r="H64" s="188">
        <v>9400000</v>
      </c>
      <c r="I64" s="209">
        <v>9400</v>
      </c>
    </row>
    <row r="65" spans="1:9" ht="12.75">
      <c r="A65" s="188"/>
      <c r="B65" s="209" t="s">
        <v>351</v>
      </c>
      <c r="C65" s="209" t="s">
        <v>321</v>
      </c>
      <c r="D65" s="210" t="s">
        <v>322</v>
      </c>
      <c r="E65" s="188"/>
      <c r="F65" s="188">
        <v>65</v>
      </c>
      <c r="G65" s="188"/>
      <c r="H65" s="188">
        <v>940000</v>
      </c>
      <c r="I65" s="209">
        <f>H65/1000</f>
        <v>940</v>
      </c>
    </row>
    <row r="66" spans="1:9" ht="12.75">
      <c r="A66" s="188"/>
      <c r="B66" s="209" t="s">
        <v>352</v>
      </c>
      <c r="C66" s="209" t="s">
        <v>326</v>
      </c>
      <c r="D66" s="210" t="s">
        <v>322</v>
      </c>
      <c r="E66" s="188"/>
      <c r="F66" s="188">
        <v>77</v>
      </c>
      <c r="G66" s="188"/>
      <c r="H66" s="188">
        <v>548333</v>
      </c>
      <c r="I66" s="209">
        <v>548</v>
      </c>
    </row>
    <row r="67" spans="1:9" ht="15">
      <c r="A67" s="188"/>
      <c r="B67" s="204" t="s">
        <v>353</v>
      </c>
      <c r="C67" s="204"/>
      <c r="D67" s="210"/>
      <c r="E67" s="188"/>
      <c r="F67" s="188"/>
      <c r="G67" s="188"/>
      <c r="H67" s="188"/>
      <c r="I67" s="209"/>
    </row>
    <row r="68" spans="1:9" ht="12.75">
      <c r="A68" s="214" t="s">
        <v>354</v>
      </c>
      <c r="B68" s="195" t="s">
        <v>255</v>
      </c>
      <c r="C68" s="195"/>
      <c r="D68" s="188"/>
      <c r="E68" s="188"/>
      <c r="F68" s="188"/>
      <c r="G68" s="188"/>
      <c r="H68" s="188"/>
      <c r="I68" s="209"/>
    </row>
    <row r="69" spans="1:9" ht="12.75">
      <c r="A69" s="188"/>
      <c r="B69" s="209" t="s">
        <v>355</v>
      </c>
      <c r="C69" s="209" t="s">
        <v>321</v>
      </c>
      <c r="D69" s="212" t="s">
        <v>291</v>
      </c>
      <c r="E69" s="188"/>
      <c r="F69" s="188">
        <v>125</v>
      </c>
      <c r="G69" s="188">
        <v>35000</v>
      </c>
      <c r="H69" s="188">
        <v>2916667</v>
      </c>
      <c r="I69" s="209">
        <v>2917</v>
      </c>
    </row>
    <row r="70" spans="1:9" ht="12.75">
      <c r="A70" s="188"/>
      <c r="B70" s="209" t="s">
        <v>356</v>
      </c>
      <c r="C70" s="209" t="s">
        <v>321</v>
      </c>
      <c r="D70" s="212" t="s">
        <v>291</v>
      </c>
      <c r="E70" s="188"/>
      <c r="F70" s="188">
        <v>45</v>
      </c>
      <c r="G70" s="188">
        <v>98000</v>
      </c>
      <c r="H70" s="188">
        <v>2940000</v>
      </c>
      <c r="I70" s="209">
        <v>2940</v>
      </c>
    </row>
    <row r="71" spans="1:9" ht="12.75">
      <c r="A71" s="188"/>
      <c r="B71" s="209" t="s">
        <v>357</v>
      </c>
      <c r="C71" s="209" t="s">
        <v>321</v>
      </c>
      <c r="D71" s="212" t="s">
        <v>291</v>
      </c>
      <c r="E71" s="188"/>
      <c r="F71" s="188">
        <v>62</v>
      </c>
      <c r="G71" s="188">
        <v>137200</v>
      </c>
      <c r="H71" s="188">
        <v>5670933</v>
      </c>
      <c r="I71" s="209">
        <v>5671</v>
      </c>
    </row>
    <row r="72" spans="1:9" ht="12.75">
      <c r="A72" s="188"/>
      <c r="B72" s="209" t="s">
        <v>358</v>
      </c>
      <c r="C72" s="209" t="s">
        <v>321</v>
      </c>
      <c r="D72" s="212"/>
      <c r="E72" s="188"/>
      <c r="F72" s="188">
        <v>36</v>
      </c>
      <c r="G72" s="188">
        <v>58800</v>
      </c>
      <c r="H72" s="188">
        <v>1411200</v>
      </c>
      <c r="I72" s="209">
        <v>1411</v>
      </c>
    </row>
    <row r="73" spans="1:9" ht="12.75">
      <c r="A73" s="188"/>
      <c r="B73" s="209" t="s">
        <v>359</v>
      </c>
      <c r="C73" s="209" t="s">
        <v>321</v>
      </c>
      <c r="D73" s="212" t="s">
        <v>291</v>
      </c>
      <c r="E73" s="188"/>
      <c r="F73" s="188">
        <v>35</v>
      </c>
      <c r="G73" s="188">
        <v>19600</v>
      </c>
      <c r="H73" s="188">
        <v>457333</v>
      </c>
      <c r="I73" s="209">
        <v>457</v>
      </c>
    </row>
    <row r="74" spans="1:9" ht="12.75">
      <c r="A74" s="188"/>
      <c r="B74" s="209" t="s">
        <v>360</v>
      </c>
      <c r="C74" s="209" t="s">
        <v>326</v>
      </c>
      <c r="D74" s="212" t="s">
        <v>291</v>
      </c>
      <c r="E74" s="188"/>
      <c r="F74" s="188">
        <v>139</v>
      </c>
      <c r="G74" s="188">
        <v>35000</v>
      </c>
      <c r="H74" s="188">
        <v>1621667</v>
      </c>
      <c r="I74" s="209">
        <v>1622</v>
      </c>
    </row>
    <row r="75" spans="1:9" ht="12.75">
      <c r="A75" s="188"/>
      <c r="B75" s="209" t="s">
        <v>361</v>
      </c>
      <c r="C75" s="209" t="s">
        <v>326</v>
      </c>
      <c r="D75" s="212" t="s">
        <v>291</v>
      </c>
      <c r="E75" s="188"/>
      <c r="F75" s="188">
        <v>52</v>
      </c>
      <c r="G75" s="188">
        <v>98000</v>
      </c>
      <c r="H75" s="188">
        <v>1698667</v>
      </c>
      <c r="I75" s="209">
        <v>1699</v>
      </c>
    </row>
    <row r="76" spans="1:9" ht="12.75">
      <c r="A76" s="188"/>
      <c r="B76" s="209" t="s">
        <v>357</v>
      </c>
      <c r="C76" s="209" t="s">
        <v>326</v>
      </c>
      <c r="D76" s="212" t="s">
        <v>291</v>
      </c>
      <c r="E76" s="188"/>
      <c r="F76" s="188">
        <v>59</v>
      </c>
      <c r="G76" s="188">
        <v>137200</v>
      </c>
      <c r="H76" s="188">
        <v>2698267</v>
      </c>
      <c r="I76" s="209">
        <v>2698</v>
      </c>
    </row>
    <row r="77" spans="1:9" ht="12.75">
      <c r="A77" s="188"/>
      <c r="B77" s="209" t="s">
        <v>362</v>
      </c>
      <c r="C77" s="209" t="s">
        <v>326</v>
      </c>
      <c r="D77" s="212"/>
      <c r="E77" s="188"/>
      <c r="F77" s="188">
        <v>27</v>
      </c>
      <c r="G77" s="188">
        <v>58800</v>
      </c>
      <c r="H77" s="188">
        <v>529200</v>
      </c>
      <c r="I77" s="209">
        <v>529</v>
      </c>
    </row>
    <row r="78" spans="1:9" ht="12.75">
      <c r="A78" s="188"/>
      <c r="B78" s="209" t="s">
        <v>363</v>
      </c>
      <c r="C78" s="209" t="s">
        <v>326</v>
      </c>
      <c r="D78" s="212" t="s">
        <v>291</v>
      </c>
      <c r="E78" s="188"/>
      <c r="F78" s="188">
        <v>18</v>
      </c>
      <c r="G78" s="188">
        <v>19600</v>
      </c>
      <c r="H78" s="188">
        <v>117600</v>
      </c>
      <c r="I78" s="209">
        <v>118</v>
      </c>
    </row>
    <row r="79" spans="1:9" ht="12.75">
      <c r="A79" s="215" t="s">
        <v>364</v>
      </c>
      <c r="B79" s="195" t="s">
        <v>256</v>
      </c>
      <c r="C79" s="195"/>
      <c r="D79" s="212"/>
      <c r="E79" s="188"/>
      <c r="F79" s="188"/>
      <c r="G79" s="188"/>
      <c r="H79" s="188"/>
      <c r="I79" s="209"/>
    </row>
    <row r="80" spans="1:9" ht="12.75">
      <c r="A80" s="188"/>
      <c r="B80" s="209" t="s">
        <v>365</v>
      </c>
      <c r="C80" s="209" t="s">
        <v>321</v>
      </c>
      <c r="D80" s="212" t="s">
        <v>291</v>
      </c>
      <c r="E80" s="188"/>
      <c r="F80" s="188">
        <v>7</v>
      </c>
      <c r="G80" s="188">
        <v>224000</v>
      </c>
      <c r="H80" s="188">
        <v>836267</v>
      </c>
      <c r="I80" s="209">
        <v>836</v>
      </c>
    </row>
    <row r="81" spans="1:9" ht="12.75">
      <c r="A81" s="188"/>
      <c r="B81" s="209" t="s">
        <v>365</v>
      </c>
      <c r="C81" s="209" t="s">
        <v>326</v>
      </c>
      <c r="D81" s="212" t="s">
        <v>291</v>
      </c>
      <c r="E81" s="188"/>
      <c r="F81" s="188">
        <v>6</v>
      </c>
      <c r="G81" s="188">
        <v>224000</v>
      </c>
      <c r="H81" s="188">
        <v>358400</v>
      </c>
      <c r="I81" s="209">
        <v>358</v>
      </c>
    </row>
    <row r="82" spans="1:9" ht="12.75">
      <c r="A82" s="188" t="s">
        <v>366</v>
      </c>
      <c r="B82" s="195" t="s">
        <v>257</v>
      </c>
      <c r="C82" s="195"/>
      <c r="D82" s="212"/>
      <c r="E82" s="188"/>
      <c r="F82" s="188"/>
      <c r="G82" s="188"/>
      <c r="H82" s="188"/>
      <c r="I82" s="209"/>
    </row>
    <row r="83" spans="1:9" ht="12.75">
      <c r="A83" s="188"/>
      <c r="B83" s="209" t="s">
        <v>367</v>
      </c>
      <c r="C83" s="209" t="s">
        <v>321</v>
      </c>
      <c r="D83" s="212" t="s">
        <v>291</v>
      </c>
      <c r="E83" s="188"/>
      <c r="F83" s="188">
        <v>34</v>
      </c>
      <c r="G83" s="188">
        <v>64000</v>
      </c>
      <c r="H83" s="188">
        <v>1450667</v>
      </c>
      <c r="I83" s="209">
        <v>1451</v>
      </c>
    </row>
    <row r="84" spans="1:9" ht="12.75">
      <c r="A84" s="188"/>
      <c r="B84" s="209" t="s">
        <v>367</v>
      </c>
      <c r="C84" s="209" t="s">
        <v>326</v>
      </c>
      <c r="D84" s="212" t="s">
        <v>291</v>
      </c>
      <c r="E84" s="188"/>
      <c r="F84" s="188">
        <v>34</v>
      </c>
      <c r="G84" s="188">
        <v>64000</v>
      </c>
      <c r="H84" s="188">
        <v>725333</v>
      </c>
      <c r="I84" s="209">
        <v>725</v>
      </c>
    </row>
    <row r="85" spans="1:9" ht="12.75">
      <c r="A85" s="188" t="s">
        <v>368</v>
      </c>
      <c r="B85" s="209" t="s">
        <v>258</v>
      </c>
      <c r="C85" s="209" t="s">
        <v>321</v>
      </c>
      <c r="D85" s="212" t="s">
        <v>291</v>
      </c>
      <c r="E85" s="188"/>
      <c r="F85" s="188">
        <v>439</v>
      </c>
      <c r="G85" s="188">
        <v>15300</v>
      </c>
      <c r="H85" s="188">
        <v>4477800</v>
      </c>
      <c r="I85" s="209">
        <v>4478</v>
      </c>
    </row>
    <row r="86" spans="1:9" ht="12.75">
      <c r="A86" s="188"/>
      <c r="B86" s="209" t="s">
        <v>258</v>
      </c>
      <c r="C86" s="209" t="s">
        <v>326</v>
      </c>
      <c r="D86" s="212" t="s">
        <v>291</v>
      </c>
      <c r="E86" s="188"/>
      <c r="F86" s="188">
        <v>402</v>
      </c>
      <c r="G86" s="188">
        <v>15300</v>
      </c>
      <c r="H86" s="188">
        <v>2050200</v>
      </c>
      <c r="I86" s="209">
        <v>2050</v>
      </c>
    </row>
    <row r="87" spans="1:9" ht="12.75">
      <c r="A87" s="216" t="s">
        <v>369</v>
      </c>
      <c r="B87" s="209" t="s">
        <v>370</v>
      </c>
      <c r="C87" s="209" t="s">
        <v>321</v>
      </c>
      <c r="D87" s="212" t="s">
        <v>291</v>
      </c>
      <c r="E87" s="188"/>
      <c r="F87" s="188">
        <v>18</v>
      </c>
      <c r="G87" s="188">
        <v>36300</v>
      </c>
      <c r="H87" s="188">
        <v>435600</v>
      </c>
      <c r="I87" s="209">
        <v>436</v>
      </c>
    </row>
    <row r="88" spans="1:9" ht="12.75">
      <c r="A88" s="216"/>
      <c r="B88" s="209" t="s">
        <v>371</v>
      </c>
      <c r="C88" s="209" t="s">
        <v>326</v>
      </c>
      <c r="D88" s="212" t="s">
        <v>291</v>
      </c>
      <c r="E88" s="188"/>
      <c r="F88" s="188">
        <v>13</v>
      </c>
      <c r="G88" s="188">
        <v>36300</v>
      </c>
      <c r="H88" s="188">
        <v>157300</v>
      </c>
      <c r="I88" s="209">
        <v>157</v>
      </c>
    </row>
    <row r="89" spans="1:9" ht="12.75">
      <c r="A89" s="188" t="s">
        <v>259</v>
      </c>
      <c r="B89" s="209" t="s">
        <v>372</v>
      </c>
      <c r="C89" s="188"/>
      <c r="D89" s="212" t="s">
        <v>291</v>
      </c>
      <c r="E89" s="188"/>
      <c r="F89" s="188">
        <v>142</v>
      </c>
      <c r="G89" s="188">
        <v>65000</v>
      </c>
      <c r="H89" s="188">
        <v>9230000</v>
      </c>
      <c r="I89" s="209">
        <v>9230</v>
      </c>
    </row>
    <row r="90" spans="1:9" ht="12.75">
      <c r="A90" s="188"/>
      <c r="B90" s="188" t="s">
        <v>373</v>
      </c>
      <c r="C90" s="188"/>
      <c r="D90" s="212" t="s">
        <v>291</v>
      </c>
      <c r="E90" s="188"/>
      <c r="F90" s="188">
        <v>13</v>
      </c>
      <c r="G90" s="188">
        <v>20000</v>
      </c>
      <c r="H90" s="188">
        <v>260000</v>
      </c>
      <c r="I90" s="209">
        <v>260</v>
      </c>
    </row>
    <row r="91" spans="1:9" ht="12.75">
      <c r="A91" s="188" t="s">
        <v>259</v>
      </c>
      <c r="B91" s="188" t="s">
        <v>260</v>
      </c>
      <c r="C91" s="188"/>
      <c r="D91" s="212"/>
      <c r="E91" s="188"/>
      <c r="F91" s="188"/>
      <c r="G91" s="188"/>
      <c r="H91" s="188"/>
      <c r="I91" s="209"/>
    </row>
    <row r="92" spans="1:9" ht="12.75">
      <c r="A92" s="188"/>
      <c r="B92" s="188" t="s">
        <v>261</v>
      </c>
      <c r="C92" s="188"/>
      <c r="D92" s="212" t="s">
        <v>291</v>
      </c>
      <c r="E92" s="188"/>
      <c r="F92" s="188">
        <v>1005</v>
      </c>
      <c r="G92" s="188">
        <v>1000</v>
      </c>
      <c r="H92" s="188">
        <v>1005000</v>
      </c>
      <c r="I92" s="209">
        <v>1005</v>
      </c>
    </row>
    <row r="93" spans="1:9" ht="12.75">
      <c r="A93" s="209"/>
      <c r="B93" s="188" t="s">
        <v>262</v>
      </c>
      <c r="C93" s="188"/>
      <c r="D93" s="212" t="s">
        <v>291</v>
      </c>
      <c r="E93" s="188"/>
      <c r="F93" s="188">
        <v>417</v>
      </c>
      <c r="G93" s="188">
        <v>10000</v>
      </c>
      <c r="H93" s="188">
        <v>4170000</v>
      </c>
      <c r="I93" s="209">
        <v>4170</v>
      </c>
    </row>
    <row r="94" spans="1:22" ht="12.75">
      <c r="A94" s="191"/>
      <c r="B94" s="304" t="s">
        <v>484</v>
      </c>
      <c r="C94" s="191"/>
      <c r="D94" s="177"/>
      <c r="E94" s="191"/>
      <c r="F94" s="191"/>
      <c r="G94" s="191"/>
      <c r="H94" s="191">
        <f>SUM(H38:H93)</f>
        <v>268703101</v>
      </c>
      <c r="I94" s="191">
        <f>SUM(I38:I93)</f>
        <v>268703</v>
      </c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</row>
    <row r="95" spans="1:22" ht="12.75">
      <c r="A95" s="191"/>
      <c r="B95" s="191" t="s">
        <v>485</v>
      </c>
      <c r="C95" s="191"/>
      <c r="D95" s="177"/>
      <c r="E95" s="422"/>
      <c r="F95" s="191"/>
      <c r="G95" s="191"/>
      <c r="H95" s="191">
        <v>262806099</v>
      </c>
      <c r="I95" s="191">
        <v>262806</v>
      </c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</row>
    <row r="96" spans="1:9" ht="15">
      <c r="A96" s="209"/>
      <c r="B96" s="947" t="s">
        <v>378</v>
      </c>
      <c r="C96" s="947"/>
      <c r="D96" s="947"/>
      <c r="F96" s="188"/>
      <c r="G96" s="188"/>
      <c r="H96" s="188"/>
      <c r="I96" s="209"/>
    </row>
    <row r="97" spans="1:9" ht="12.75">
      <c r="A97" s="188" t="s">
        <v>94</v>
      </c>
      <c r="B97" s="209" t="s">
        <v>263</v>
      </c>
      <c r="C97" s="209" t="s">
        <v>321</v>
      </c>
      <c r="D97" s="212" t="s">
        <v>291</v>
      </c>
      <c r="E97" s="209">
        <v>93</v>
      </c>
      <c r="F97" s="209"/>
      <c r="G97" s="209"/>
      <c r="H97" s="209">
        <v>0</v>
      </c>
      <c r="I97" s="209"/>
    </row>
    <row r="98" spans="1:9" ht="12.75">
      <c r="A98" s="188"/>
      <c r="B98" s="209" t="s">
        <v>263</v>
      </c>
      <c r="C98" s="209" t="s">
        <v>326</v>
      </c>
      <c r="D98" s="210" t="s">
        <v>291</v>
      </c>
      <c r="E98" s="209">
        <v>96</v>
      </c>
      <c r="F98" s="209"/>
      <c r="G98" s="209"/>
      <c r="H98" s="209">
        <v>0</v>
      </c>
      <c r="I98" s="209"/>
    </row>
    <row r="99" spans="1:9" ht="12.75">
      <c r="A99" s="209" t="s">
        <v>264</v>
      </c>
      <c r="B99" s="209" t="s">
        <v>374</v>
      </c>
      <c r="C99" s="209" t="s">
        <v>321</v>
      </c>
      <c r="D99" s="212" t="s">
        <v>291</v>
      </c>
      <c r="E99" s="209"/>
      <c r="F99" s="209">
        <v>1046</v>
      </c>
      <c r="G99" s="209"/>
      <c r="H99" s="209">
        <v>0</v>
      </c>
      <c r="I99" s="209"/>
    </row>
    <row r="100" spans="1:9" ht="12.75">
      <c r="A100" s="209"/>
      <c r="B100" s="209" t="s">
        <v>375</v>
      </c>
      <c r="C100" s="209" t="s">
        <v>326</v>
      </c>
      <c r="D100" s="212" t="s">
        <v>291</v>
      </c>
      <c r="E100" s="209"/>
      <c r="F100" s="209">
        <v>1067</v>
      </c>
      <c r="G100" s="209"/>
      <c r="H100" s="209">
        <v>0</v>
      </c>
      <c r="I100" s="209"/>
    </row>
    <row r="101" spans="1:9" s="231" customFormat="1" ht="12.75">
      <c r="A101" s="228"/>
      <c r="B101" s="233" t="s">
        <v>380</v>
      </c>
      <c r="C101" s="230"/>
      <c r="D101" s="234"/>
      <c r="E101" s="230"/>
      <c r="F101" s="230"/>
      <c r="G101" s="230"/>
      <c r="H101" s="230">
        <f>SUM(H97:H100)</f>
        <v>0</v>
      </c>
      <c r="I101" s="230">
        <f>SUM(I97:I100)</f>
        <v>0</v>
      </c>
    </row>
    <row r="102" spans="2:9" ht="12.75">
      <c r="B102" s="218" t="s">
        <v>265</v>
      </c>
      <c r="C102" s="209"/>
      <c r="D102" s="209"/>
      <c r="E102" s="209"/>
      <c r="F102" s="209"/>
      <c r="G102" s="209"/>
      <c r="H102" s="209">
        <v>15649949</v>
      </c>
      <c r="I102" s="209">
        <v>15650</v>
      </c>
    </row>
    <row r="103" spans="2:9" ht="12.75">
      <c r="B103" s="218" t="s">
        <v>266</v>
      </c>
      <c r="C103" s="209"/>
      <c r="D103" s="209"/>
      <c r="E103" s="206"/>
      <c r="F103" s="209"/>
      <c r="G103" s="209"/>
      <c r="H103" s="209">
        <v>27633994</v>
      </c>
      <c r="I103" s="209">
        <v>27634</v>
      </c>
    </row>
    <row r="104" spans="2:9" ht="12.75">
      <c r="B104" s="191" t="s">
        <v>381</v>
      </c>
      <c r="C104" s="223"/>
      <c r="D104" s="223"/>
      <c r="E104" s="224"/>
      <c r="F104" s="224"/>
      <c r="G104" s="224"/>
      <c r="H104" s="224">
        <f>SUM(H97:H103)</f>
        <v>43283943</v>
      </c>
      <c r="I104" s="224">
        <f>SUM(I97:I103)</f>
        <v>43284</v>
      </c>
    </row>
    <row r="105" spans="1:9" ht="15.75">
      <c r="A105" s="209"/>
      <c r="B105" s="948" t="s">
        <v>486</v>
      </c>
      <c r="C105" s="949"/>
      <c r="D105" s="949"/>
      <c r="E105" s="219"/>
      <c r="F105" s="219"/>
      <c r="G105" s="219"/>
      <c r="H105" s="219">
        <f>SUM(H9:H103)-H94-H33-H35-H101-H32-H21-H95</f>
        <v>369632852</v>
      </c>
      <c r="I105" s="219">
        <f>SUM(I9:I103)-I94-I33-I35-I101-I32-I21-I95</f>
        <v>369633</v>
      </c>
    </row>
    <row r="106" spans="2:9" ht="15.75">
      <c r="B106" s="948" t="s">
        <v>487</v>
      </c>
      <c r="C106" s="949"/>
      <c r="D106" s="949"/>
      <c r="E106" s="217"/>
      <c r="F106" s="217"/>
      <c r="G106" s="217"/>
      <c r="H106" s="217">
        <f>H21+H33+H95+H104</f>
        <v>365839625</v>
      </c>
      <c r="I106" s="217">
        <f>I21+I33+I95+I104</f>
        <v>365840</v>
      </c>
    </row>
    <row r="107" spans="1:9" ht="15">
      <c r="A107" s="188"/>
      <c r="B107" s="950" t="s">
        <v>303</v>
      </c>
      <c r="C107" s="950"/>
      <c r="D107" s="950"/>
      <c r="E107" s="188"/>
      <c r="F107" s="188"/>
      <c r="G107" s="188"/>
      <c r="H107" s="188"/>
      <c r="I107" s="209"/>
    </row>
    <row r="108" spans="1:9" ht="12.75">
      <c r="A108" s="185"/>
      <c r="B108" s="185" t="s">
        <v>304</v>
      </c>
      <c r="C108" s="186"/>
      <c r="D108" s="198"/>
      <c r="E108" s="188"/>
      <c r="F108" s="188"/>
      <c r="G108" s="188"/>
      <c r="H108" s="188">
        <v>78847840</v>
      </c>
      <c r="I108" s="209">
        <v>78848</v>
      </c>
    </row>
    <row r="109" spans="1:9" ht="12.75">
      <c r="A109" s="185"/>
      <c r="B109" s="185" t="s">
        <v>305</v>
      </c>
      <c r="C109" s="186"/>
      <c r="D109" s="186"/>
      <c r="E109" s="188"/>
      <c r="F109" s="188"/>
      <c r="G109" s="188"/>
      <c r="H109" s="188">
        <v>31578964</v>
      </c>
      <c r="I109" s="209">
        <v>31579</v>
      </c>
    </row>
    <row r="110" spans="2:9" ht="16.5" thickBot="1">
      <c r="B110" s="941" t="s">
        <v>377</v>
      </c>
      <c r="C110" s="942"/>
      <c r="D110" s="209"/>
      <c r="E110" s="225"/>
      <c r="F110" s="225"/>
      <c r="G110" s="225"/>
      <c r="H110" s="225">
        <f>H106+H108+H109</f>
        <v>476266429</v>
      </c>
      <c r="I110" s="225">
        <f>I106+I108+I109</f>
        <v>476267</v>
      </c>
    </row>
    <row r="111" ht="8.25" customHeight="1"/>
    <row r="112" ht="8.25" customHeight="1"/>
    <row r="113" spans="2:4" ht="12.75">
      <c r="B113" s="872" t="s">
        <v>412</v>
      </c>
      <c r="C113" s="872"/>
      <c r="D113" s="4"/>
    </row>
    <row r="114" spans="2:4" ht="7.5" customHeight="1" thickBot="1">
      <c r="B114" s="305"/>
      <c r="C114" s="305"/>
      <c r="D114" s="306"/>
    </row>
    <row r="115" spans="2:4" ht="13.5" thickBot="1">
      <c r="B115" s="953" t="s">
        <v>56</v>
      </c>
      <c r="C115" s="953"/>
      <c r="D115" s="418" t="s">
        <v>409</v>
      </c>
    </row>
    <row r="116" spans="2:4" ht="12.75">
      <c r="B116" s="416" t="s">
        <v>416</v>
      </c>
      <c r="C116" s="307"/>
      <c r="D116" s="361">
        <v>1063</v>
      </c>
    </row>
    <row r="117" spans="2:4" ht="12.75">
      <c r="B117" s="356" t="s">
        <v>421</v>
      </c>
      <c r="C117" s="307"/>
      <c r="D117" s="362">
        <v>1598</v>
      </c>
    </row>
    <row r="118" spans="2:4" ht="12.75">
      <c r="B118" s="356" t="s">
        <v>422</v>
      </c>
      <c r="C118" s="307"/>
      <c r="D118" s="362">
        <v>24571</v>
      </c>
    </row>
    <row r="119" spans="2:4" ht="12.75">
      <c r="B119" s="405" t="s">
        <v>423</v>
      </c>
      <c r="C119" s="38"/>
      <c r="D119" s="408">
        <v>130</v>
      </c>
    </row>
    <row r="120" spans="2:4" ht="12.75">
      <c r="B120" s="405" t="s">
        <v>483</v>
      </c>
      <c r="C120" s="319"/>
      <c r="D120" s="362">
        <v>3000</v>
      </c>
    </row>
    <row r="121" spans="2:4" ht="12.75">
      <c r="B121" s="405" t="s">
        <v>473</v>
      </c>
      <c r="C121" s="319"/>
      <c r="D121" s="362">
        <v>734</v>
      </c>
    </row>
    <row r="122" spans="2:4" ht="12.75">
      <c r="B122" s="405" t="s">
        <v>474</v>
      </c>
      <c r="C122" s="319"/>
      <c r="D122" s="362">
        <v>308</v>
      </c>
    </row>
    <row r="123" spans="2:4" ht="12.75">
      <c r="B123" s="405" t="s">
        <v>491</v>
      </c>
      <c r="C123" s="319"/>
      <c r="D123" s="362">
        <v>1084</v>
      </c>
    </row>
    <row r="124" spans="2:4" ht="12.75">
      <c r="B124" s="405" t="s">
        <v>492</v>
      </c>
      <c r="C124" s="319"/>
      <c r="D124" s="362">
        <v>61</v>
      </c>
    </row>
    <row r="125" spans="2:4" ht="12.75">
      <c r="B125" s="405" t="s">
        <v>493</v>
      </c>
      <c r="C125" s="319"/>
      <c r="D125" s="362">
        <v>1296</v>
      </c>
    </row>
    <row r="126" spans="2:4" ht="12.75">
      <c r="B126" s="405" t="s">
        <v>475</v>
      </c>
      <c r="C126" s="319"/>
      <c r="D126" s="362">
        <v>470</v>
      </c>
    </row>
    <row r="127" spans="2:4" ht="12.75">
      <c r="B127" s="869" t="s">
        <v>527</v>
      </c>
      <c r="C127" s="345"/>
      <c r="D127" s="408">
        <v>8764</v>
      </c>
    </row>
    <row r="128" spans="2:4" ht="13.5" thickBot="1">
      <c r="B128" s="281" t="s">
        <v>415</v>
      </c>
      <c r="C128" s="417"/>
      <c r="D128" s="313">
        <v>545</v>
      </c>
    </row>
    <row r="129" spans="2:4" ht="13.5" thickBot="1">
      <c r="B129" s="951" t="s">
        <v>410</v>
      </c>
      <c r="C129" s="952"/>
      <c r="D129" s="295">
        <f>SUM(D116:D128)</f>
        <v>43624</v>
      </c>
    </row>
    <row r="130" spans="2:4" ht="8.25" customHeight="1" thickBot="1">
      <c r="B130" s="415"/>
      <c r="C130" s="346"/>
      <c r="D130" s="456"/>
    </row>
    <row r="131" spans="2:4" ht="13.5" thickBot="1">
      <c r="B131" s="415" t="s">
        <v>494</v>
      </c>
      <c r="C131" s="306"/>
      <c r="D131" s="456">
        <v>6543</v>
      </c>
    </row>
    <row r="132" spans="2:4" ht="13.5" thickBot="1">
      <c r="B132" s="415" t="s">
        <v>518</v>
      </c>
      <c r="C132" s="306"/>
      <c r="D132" s="456">
        <v>14712</v>
      </c>
    </row>
    <row r="133" spans="2:4" ht="13.5" thickBot="1">
      <c r="B133" s="954" t="s">
        <v>411</v>
      </c>
      <c r="C133" s="955"/>
      <c r="D133" s="457">
        <f>SUM(D131:D132)</f>
        <v>21255</v>
      </c>
    </row>
    <row r="134" spans="2:4" ht="13.5" thickBot="1">
      <c r="B134" s="450"/>
      <c r="C134" s="455"/>
      <c r="D134" s="458"/>
    </row>
    <row r="135" spans="2:4" ht="13.5" thickBot="1">
      <c r="B135" s="451" t="s">
        <v>495</v>
      </c>
      <c r="C135" s="167"/>
      <c r="D135" s="459">
        <v>1929</v>
      </c>
    </row>
    <row r="136" spans="2:4" ht="13.5" thickBot="1">
      <c r="B136" s="452" t="s">
        <v>496</v>
      </c>
      <c r="C136" s="453"/>
      <c r="D136" s="460">
        <v>8768</v>
      </c>
    </row>
    <row r="137" spans="2:4" ht="13.5" thickBot="1">
      <c r="B137" s="951" t="s">
        <v>482</v>
      </c>
      <c r="C137" s="952"/>
      <c r="D137" s="295">
        <f>SUM(D135:D136)</f>
        <v>10697</v>
      </c>
    </row>
    <row r="138" spans="2:4" ht="12.75">
      <c r="B138" s="861"/>
      <c r="C138" s="44"/>
      <c r="D138" s="862"/>
    </row>
    <row r="139" spans="2:4" ht="12.75">
      <c r="B139" s="454" t="s">
        <v>498</v>
      </c>
      <c r="C139" s="319"/>
      <c r="D139" s="360">
        <v>166</v>
      </c>
    </row>
    <row r="140" spans="2:4" ht="12.75">
      <c r="B140" s="454" t="s">
        <v>499</v>
      </c>
      <c r="C140" s="319"/>
      <c r="D140" s="360">
        <v>870</v>
      </c>
    </row>
    <row r="141" spans="2:4" ht="13.5" thickBot="1">
      <c r="B141" s="462" t="s">
        <v>500</v>
      </c>
      <c r="C141" s="345"/>
      <c r="D141" s="404">
        <v>72</v>
      </c>
    </row>
    <row r="142" spans="2:4" ht="13.5" thickBot="1">
      <c r="B142" s="951" t="s">
        <v>497</v>
      </c>
      <c r="C142" s="952"/>
      <c r="D142" s="295">
        <f>SUM(D139:D141)</f>
        <v>1108</v>
      </c>
    </row>
  </sheetData>
  <sheetProtection/>
  <mergeCells count="15">
    <mergeCell ref="B142:C142"/>
    <mergeCell ref="B137:C137"/>
    <mergeCell ref="B106:D106"/>
    <mergeCell ref="B115:C115"/>
    <mergeCell ref="B129:C129"/>
    <mergeCell ref="B133:C133"/>
    <mergeCell ref="A3:H3"/>
    <mergeCell ref="B36:D36"/>
    <mergeCell ref="B113:C113"/>
    <mergeCell ref="B110:C110"/>
    <mergeCell ref="A6:B6"/>
    <mergeCell ref="B7:D7"/>
    <mergeCell ref="B96:D96"/>
    <mergeCell ref="B105:D105"/>
    <mergeCell ref="B107:D107"/>
  </mergeCells>
  <printOptions/>
  <pageMargins left="1.4566929133858268" right="0.7480314960629921" top="0.4724409448818898" bottom="0.15748031496062992" header="0.511811023622047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f.kornelia</cp:lastModifiedBy>
  <cp:lastPrinted>2011-04-08T06:45:33Z</cp:lastPrinted>
  <dcterms:created xsi:type="dcterms:W3CDTF">2011-05-18T09:50:31Z</dcterms:created>
  <dcterms:modified xsi:type="dcterms:W3CDTF">2011-05-18T09:50:31Z</dcterms:modified>
  <cp:category/>
  <cp:version/>
  <cp:contentType/>
  <cp:contentStatus/>
</cp:coreProperties>
</file>