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01" firstSheet="7" activeTab="9"/>
  </bookViews>
  <sheets>
    <sheet name="mérl_" sheetId="1" r:id="rId1"/>
    <sheet name="m_mérl_" sheetId="2" r:id="rId2"/>
    <sheet name="f_mérl_" sheetId="3" r:id="rId3"/>
    <sheet name="3émérl" sheetId="4" r:id="rId4"/>
    <sheet name="i_kiad_" sheetId="5" r:id="rId5"/>
    <sheet name="i_bev_" sheetId="6" r:id="rId6"/>
    <sheet name="b_k jc_" sheetId="7" r:id="rId7"/>
    <sheet name="b_k ir_" sheetId="8" r:id="rId8"/>
    <sheet name="ph_kiad_" sheetId="9" r:id="rId9"/>
    <sheet name="felh_k_" sheetId="10" r:id="rId10"/>
    <sheet name="Létsz_" sheetId="11" r:id="rId11"/>
    <sheet name="címrend" sheetId="12" r:id="rId12"/>
    <sheet name="Áll_ hj_" sheetId="13" r:id="rId13"/>
  </sheets>
  <definedNames/>
  <calcPr fullCalcOnLoad="1"/>
</workbook>
</file>

<file path=xl/sharedStrings.xml><?xml version="1.0" encoding="utf-8"?>
<sst xmlns="http://schemas.openxmlformats.org/spreadsheetml/2006/main" count="983" uniqueCount="639">
  <si>
    <t>1. sz. melléklet</t>
  </si>
  <si>
    <t>Kisbér Város Önkormányzatának 2009. évi költségvetési bevételei és kiadásai</t>
  </si>
  <si>
    <t>Bevételek</t>
  </si>
  <si>
    <t xml:space="preserve">2008. évi  ei. </t>
  </si>
  <si>
    <t xml:space="preserve">2008. évi  mód. ei. </t>
  </si>
  <si>
    <t xml:space="preserve">2009. évi  ei. </t>
  </si>
  <si>
    <t xml:space="preserve">2009. évi  mód. ei. </t>
  </si>
  <si>
    <t>Kiadások</t>
  </si>
  <si>
    <t xml:space="preserve">2008. évi ei. </t>
  </si>
  <si>
    <t xml:space="preserve">2009. évi ei. </t>
  </si>
  <si>
    <t xml:space="preserve">Hatósági és egyéb műk bevét. </t>
  </si>
  <si>
    <t>Személyi juttatások</t>
  </si>
  <si>
    <t>Helyi adók</t>
  </si>
  <si>
    <t>Munkáltatót terhelő járulékok</t>
  </si>
  <si>
    <t>Pótlékok</t>
  </si>
  <si>
    <r>
      <t xml:space="preserve">Dologi és egyéb folyó kiadások </t>
    </r>
    <r>
      <rPr>
        <sz val="8"/>
        <rFont val="Arial CE"/>
        <family val="2"/>
      </rPr>
      <t>(kamat nélk.)</t>
    </r>
  </si>
  <si>
    <t>Egyéb sajátos működési bevételek</t>
  </si>
  <si>
    <t>Támogatás értékű működési kiadások</t>
  </si>
  <si>
    <t>Átengedett központi adók</t>
  </si>
  <si>
    <t xml:space="preserve">Államháztartáson kívüli műk. célú p. átad. </t>
  </si>
  <si>
    <t>Előző évi kiegészítések</t>
  </si>
  <si>
    <t>Társad. és szoc. pol. juttatások</t>
  </si>
  <si>
    <t>Támogatás értékű műk. c. p. átvétel</t>
  </si>
  <si>
    <t xml:space="preserve">Ellátottak pénzb. juttat. </t>
  </si>
  <si>
    <t>Műk célú pénzeszköz átvét államh. kívülről</t>
  </si>
  <si>
    <t>Kamatkiadások</t>
  </si>
  <si>
    <t>Tárgyi eszk.értékesítése</t>
  </si>
  <si>
    <t>Felújítások</t>
  </si>
  <si>
    <t>Pénzügyi befektetések bevételei</t>
  </si>
  <si>
    <t>Beruházások</t>
  </si>
  <si>
    <t>Támogatás értékű felh. c. p. átvétel</t>
  </si>
  <si>
    <t>Támogatás értékű felhalmozási kiadások</t>
  </si>
  <si>
    <t>Felh. célú pénzeszköz átvét államh. kívülről</t>
  </si>
  <si>
    <t xml:space="preserve">Államháztartáson kívüli felh. célú p. átad. </t>
  </si>
  <si>
    <t>Sajátos felhalmozási és t. jell. bevételek</t>
  </si>
  <si>
    <t>Kölcsönök nyujtása</t>
  </si>
  <si>
    <t>Kölcsönök visszatérülése</t>
  </si>
  <si>
    <t>Részesedések vásárlása</t>
  </si>
  <si>
    <t>Előző évi pénzmaradvány ig. vétele</t>
  </si>
  <si>
    <t>Általános tartalék</t>
  </si>
  <si>
    <t>Költségvetési támogatások</t>
  </si>
  <si>
    <t>Céltartalék</t>
  </si>
  <si>
    <t>Kötvény kibocsátás</t>
  </si>
  <si>
    <t>Működési hiteltörlesztés</t>
  </si>
  <si>
    <t>Felhalmozási hiteltörlesztés</t>
  </si>
  <si>
    <t>Értékpapírok vásárlása</t>
  </si>
  <si>
    <t>Bevételek összesen</t>
  </si>
  <si>
    <t>Kiadások összesen</t>
  </si>
  <si>
    <t>Forráshiány (+)/ Bevét. többlet (-)</t>
  </si>
  <si>
    <t>Felhalmozási célú hitelfelvétel</t>
  </si>
  <si>
    <r>
      <t xml:space="preserve">Működési célú hitelfelvétel </t>
    </r>
    <r>
      <rPr>
        <b/>
        <i/>
        <sz val="7"/>
        <rFont val="Arial CE"/>
        <family val="2"/>
      </rPr>
      <t>(műk. forráshiány</t>
    </r>
    <r>
      <rPr>
        <b/>
        <i/>
        <sz val="8"/>
        <rFont val="Arial CE"/>
        <family val="2"/>
      </rPr>
      <t>)</t>
    </r>
  </si>
  <si>
    <t>1/a. sz. melléklet</t>
  </si>
  <si>
    <t>Kisbér Város Önkormányzatának 2009. évi működési célú bevételei és kiadásai</t>
  </si>
  <si>
    <t>Munkálattót terhelő járulékok</t>
  </si>
  <si>
    <t>Dologi és egyéb folyó kiadások</t>
  </si>
  <si>
    <t>Működési célú hitelfelvétel</t>
  </si>
  <si>
    <t>1/b. sz. melléklet</t>
  </si>
  <si>
    <t>Kisbér Város Önkormányzatának 2009. évi felhalmozási célú bevételei és kiadásai</t>
  </si>
  <si>
    <t>Helyi adók (k. a.)</t>
  </si>
  <si>
    <t>Átengedett központi adók (lj.t.)</t>
  </si>
  <si>
    <t>Kölcsönök nyújtása</t>
  </si>
  <si>
    <t>Felhalmozási céltartalék</t>
  </si>
  <si>
    <t>1/c. sz. melléklet</t>
  </si>
  <si>
    <t xml:space="preserve">Kisbér Város Önkormányzata 2009-2010-2011. évi </t>
  </si>
  <si>
    <t>bevételeinek és kiadásainak mérlege</t>
  </si>
  <si>
    <t>működési és felhalmozási jelleg szerint</t>
  </si>
  <si>
    <t>Megnevezés</t>
  </si>
  <si>
    <t>2009.évi ei.</t>
  </si>
  <si>
    <t>2009.évi m.ei.</t>
  </si>
  <si>
    <t>2010.évi ei.</t>
  </si>
  <si>
    <t>2011.évi ei.</t>
  </si>
  <si>
    <t>Intézm. műk. bevét.</t>
  </si>
  <si>
    <t>Önkorm. saj. műk. bevét., helyi adók</t>
  </si>
  <si>
    <t>Önkorm. kv. tám. és SZJA bev., gépj.a.</t>
  </si>
  <si>
    <t>Műk. célú peszk. átvét.</t>
  </si>
  <si>
    <t>Tám. ért. műk. bev.</t>
  </si>
  <si>
    <t xml:space="preserve">Műk. c. kölcs. megt. </t>
  </si>
  <si>
    <t>Műk. célú hitel</t>
  </si>
  <si>
    <t>Pénzmaradvány</t>
  </si>
  <si>
    <t>Műk. bevét. össz.:</t>
  </si>
  <si>
    <t>Személyi juttat.</t>
  </si>
  <si>
    <t>Járulékok</t>
  </si>
  <si>
    <t>Dologi és egyéb. kiad.</t>
  </si>
  <si>
    <t>Műk. c. peszk. átad. áh. kív.</t>
  </si>
  <si>
    <t>Tám. ért. műk. kiad.</t>
  </si>
  <si>
    <t>Társd. és szoc. pol. kiad.,ellátottak p.j.</t>
  </si>
  <si>
    <t>Műk. kölcsön nyújtása</t>
  </si>
  <si>
    <t>Műk. c. hiteltörl.</t>
  </si>
  <si>
    <t>Műk. c. hitel kamata</t>
  </si>
  <si>
    <t>Tartalék</t>
  </si>
  <si>
    <t>Műk. kiad. össz.:</t>
  </si>
  <si>
    <t>Felh. és tőkejell. bev.</t>
  </si>
  <si>
    <t xml:space="preserve">Sajátos felhalm és tőkejell bevét. </t>
  </si>
  <si>
    <t>Fejlesztési célú kv. támogatások</t>
  </si>
  <si>
    <t xml:space="preserve">Támogatás ért felh. bevét. </t>
  </si>
  <si>
    <t>Felh. c. átv. peszk.</t>
  </si>
  <si>
    <t>Felh. c. hitelfelvétel</t>
  </si>
  <si>
    <t xml:space="preserve">Felh. bevét. össz.: </t>
  </si>
  <si>
    <t>Támogatás ért. felhalm. kiad.</t>
  </si>
  <si>
    <t>Felhalm. célú pénzeszk. átadás áh. kív.</t>
  </si>
  <si>
    <t>Értékapírok vásárlása</t>
  </si>
  <si>
    <t>Fejlesztési céltartalék</t>
  </si>
  <si>
    <t>Felh. célú hiteltörl.</t>
  </si>
  <si>
    <t>Felh. célú hitel kamata</t>
  </si>
  <si>
    <t>Felh. kiad. össz.:</t>
  </si>
  <si>
    <t>Bevételek összesen:</t>
  </si>
  <si>
    <t>Kiadások összesen:</t>
  </si>
  <si>
    <t>2. sz. melléklet</t>
  </si>
  <si>
    <t xml:space="preserve">Kisbér Város Önkormányzata 2009. évi kiadásai intézményenként </t>
  </si>
  <si>
    <t>E Ft-ban</t>
  </si>
  <si>
    <t xml:space="preserve">2009. évi kiadási előirányzatok </t>
  </si>
  <si>
    <t>Cím</t>
  </si>
  <si>
    <t>Intézmény</t>
  </si>
  <si>
    <t>Szem. juttat.</t>
  </si>
  <si>
    <t>Járulék</t>
  </si>
  <si>
    <t xml:space="preserve">Dologi kiad. </t>
  </si>
  <si>
    <t>Műk. célú peszk. átadás, tám. ért műk. kiad.</t>
  </si>
  <si>
    <t>Műk. hiteltörl. és tartalék</t>
  </si>
  <si>
    <t>Mük. kiad. össz.</t>
  </si>
  <si>
    <t>Beruházások és felújítási kiad.</t>
  </si>
  <si>
    <t>Felh. célú peszk. átadás, tám. ért. felhalm. kiad.</t>
  </si>
  <si>
    <t>Részesedések, értékpapírok vás.</t>
  </si>
  <si>
    <t>Kiad. összesen</t>
  </si>
  <si>
    <t>2008.  er. ei.</t>
  </si>
  <si>
    <t>2008.  mód. ei.</t>
  </si>
  <si>
    <t>2009.  er. ei.</t>
  </si>
  <si>
    <t>II.2.</t>
  </si>
  <si>
    <t>B.K.Szakkórház</t>
  </si>
  <si>
    <t>Önállóan gazdálkodó intézmények összesen:</t>
  </si>
  <si>
    <t>II.1.1.</t>
  </si>
  <si>
    <t>Egy. Óvoda</t>
  </si>
  <si>
    <t>II.1.2.</t>
  </si>
  <si>
    <t>P.S.Ált.Isk.</t>
  </si>
  <si>
    <t>II.1.3.</t>
  </si>
  <si>
    <t>T.M.Gimnázium</t>
  </si>
  <si>
    <t>II.1.4.</t>
  </si>
  <si>
    <t>Könyvtár, Műv.h.</t>
  </si>
  <si>
    <t>ebből: eszközbesz. nettó ö.</t>
  </si>
  <si>
    <t>II.1.5.</t>
  </si>
  <si>
    <t>Városigazag.</t>
  </si>
  <si>
    <t>II.1.6.</t>
  </si>
  <si>
    <t>B.D.Szakképz.</t>
  </si>
  <si>
    <t>ezen belül: ellátottak p.j.</t>
  </si>
  <si>
    <t>II.1.7.</t>
  </si>
  <si>
    <t>Ö.N.Id.Otthona</t>
  </si>
  <si>
    <t>II.1.8.</t>
  </si>
  <si>
    <t>Védőnői szolgálat</t>
  </si>
  <si>
    <t>Részben önállóan gazdálkodó intézmények összesen:</t>
  </si>
  <si>
    <t>I.2.1.</t>
  </si>
  <si>
    <t>Cigány Kisebbs. Önk.</t>
  </si>
  <si>
    <t>I.1.</t>
  </si>
  <si>
    <t>Pol. Hiv.</t>
  </si>
  <si>
    <t>ezen belül: társad.szocp.j.</t>
  </si>
  <si>
    <t xml:space="preserve">                     p.átad., tartalék</t>
  </si>
  <si>
    <t xml:space="preserve">                     hiteltörlesztés</t>
  </si>
  <si>
    <t xml:space="preserve">                     int.finanszírozás</t>
  </si>
  <si>
    <t>Polg. Hivatal és részben önállóan gazdálkodó intézmények összesen</t>
  </si>
  <si>
    <t>Halmozott kiadások összesen:</t>
  </si>
  <si>
    <r>
      <t>Halmozódás kiküszöbölése érdekében</t>
    </r>
    <r>
      <rPr>
        <b/>
        <sz val="8"/>
        <rFont val="Arial CE"/>
        <family val="2"/>
      </rPr>
      <t xml:space="preserve"> levonandó intézményfinanszírozás</t>
    </r>
  </si>
  <si>
    <t>Halomzódás nélküli kiadás</t>
  </si>
  <si>
    <t>3. sz. melléklet</t>
  </si>
  <si>
    <t xml:space="preserve">Kisbér Város Önkormányzata 2009. évi bevételei intézményenként </t>
  </si>
  <si>
    <t>e Ft-ban</t>
  </si>
  <si>
    <t>2009. évi előirányzatok</t>
  </si>
  <si>
    <t>Int. műk.bev.és egy. saj. m. bev.</t>
  </si>
  <si>
    <t>Áll.hj.tám.</t>
  </si>
  <si>
    <t>M. cél. átv. áh. kív., tám. ért. műk. bev., el. kieg.</t>
  </si>
  <si>
    <t xml:space="preserve">F. cél. árv. áh. kív., tám. ért. felh. bev. </t>
  </si>
  <si>
    <t>H. adók, pótl.</t>
  </si>
  <si>
    <t xml:space="preserve">Ing. ért., oszt., saj. felh. bev. </t>
  </si>
  <si>
    <t>SZJA bevét., gépj., tf.</t>
  </si>
  <si>
    <t xml:space="preserve">Pénzm., kölcs. törl. </t>
  </si>
  <si>
    <t>Értékpapír műveletek</t>
  </si>
  <si>
    <t>Int. bevét. össz.:</t>
  </si>
  <si>
    <t xml:space="preserve">2008. évi int. fin. ei. </t>
  </si>
  <si>
    <t>Bevét. össz.</t>
  </si>
  <si>
    <t>Műk. szüks. peszk. átvez.</t>
  </si>
  <si>
    <t>Önállóan gazd. intézm. összesen:</t>
  </si>
  <si>
    <t>Részben önáll. gazd. int. összesen:</t>
  </si>
  <si>
    <t>Cigány K. Önk.</t>
  </si>
  <si>
    <t>Polg. Hiv. és részben önáll. gazd. int. összesen:</t>
  </si>
  <si>
    <t>Halmozott bevét. összesen:</t>
  </si>
  <si>
    <r>
      <t xml:space="preserve">Halmozodás kiküszöbölése érdekében </t>
    </r>
    <r>
      <rPr>
        <b/>
        <sz val="5"/>
        <rFont val="Arial CE"/>
        <family val="2"/>
      </rPr>
      <t>levonandó intézményfinanszírozás</t>
    </r>
  </si>
  <si>
    <t>Halomzódás nélküli bevételek összesen</t>
  </si>
  <si>
    <t>Forráshiány</t>
  </si>
  <si>
    <t>Felhalmozási c. hitelfelvétel</t>
  </si>
  <si>
    <t>Működési c. hitelfelvétel</t>
  </si>
  <si>
    <t>4. sz. melléklet</t>
  </si>
  <si>
    <t>Kisbér Város Önkormányzata összesített (nettósított)</t>
  </si>
  <si>
    <t>bevételeinek és kiadásainak 2009. évi alakulása</t>
  </si>
  <si>
    <t>ezer Ft-ban</t>
  </si>
  <si>
    <t>Előirányzat</t>
  </si>
  <si>
    <t>2008. e. ei.</t>
  </si>
  <si>
    <t>2008. mód. ei.</t>
  </si>
  <si>
    <t>2009. e. ei.</t>
  </si>
  <si>
    <t>2009. mód. ei.</t>
  </si>
  <si>
    <t>I. Bevételek</t>
  </si>
  <si>
    <t>Hatósági jogk. k. műk. bev.</t>
  </si>
  <si>
    <t>Egyéb sajátos bevételek</t>
  </si>
  <si>
    <t>ÁFA bevételek</t>
  </si>
  <si>
    <t>Kamat bevételek</t>
  </si>
  <si>
    <t>Támogatás ért. műk. bevételek</t>
  </si>
  <si>
    <t>ÁH. kívülről átvett műk. pénzeszk.</t>
  </si>
  <si>
    <t>Önkorm. saj műk. bevét.</t>
  </si>
  <si>
    <t>Tárgyi eszk. ért.</t>
  </si>
  <si>
    <t>Pü-i befekt. bevételei</t>
  </si>
  <si>
    <t>Támogatás ért. felh. bevételek</t>
  </si>
  <si>
    <t>ÁH. kívülről átvett felh. pénzeszk.</t>
  </si>
  <si>
    <t>Önkorm. sajátos felhalm. bevét.</t>
  </si>
  <si>
    <t>Normatív állami hozzájárulás</t>
  </si>
  <si>
    <t>Központosított előirányzatok</t>
  </si>
  <si>
    <t>Normatív kötött felh. ei.</t>
  </si>
  <si>
    <t>Címzett támogatás</t>
  </si>
  <si>
    <t>Fejlesztési és vis maior támogatások</t>
  </si>
  <si>
    <t>Egyéb központi tám.</t>
  </si>
  <si>
    <t>Pénzforgalmi bevételek összesen:</t>
  </si>
  <si>
    <t>Költségvetési bevételek:</t>
  </si>
  <si>
    <t>Rövid lejáratú hitelek</t>
  </si>
  <si>
    <t>Hosszú lejáratú hitelek</t>
  </si>
  <si>
    <t>Értékpapírok bevételei</t>
  </si>
  <si>
    <t>Kiegyenlítő, függő, átfutó bevételek</t>
  </si>
  <si>
    <t>II. Kiadások</t>
  </si>
  <si>
    <t>Járulékköltségek</t>
  </si>
  <si>
    <r>
      <t xml:space="preserve">Dologi és egyéb folyó kiadások kiadások </t>
    </r>
    <r>
      <rPr>
        <sz val="7"/>
        <rFont val="Arial CE"/>
        <family val="2"/>
      </rPr>
      <t>(kamat nélk.)</t>
    </r>
  </si>
  <si>
    <t>Működési célú pénzeszk. átad. államh. kív.</t>
  </si>
  <si>
    <t>Felhalmozási célú pénzeszk. átadás államh. kív.</t>
  </si>
  <si>
    <t>Társadalmi és szoc. pol. juttat.</t>
  </si>
  <si>
    <t>Ellátottak p. juttat.</t>
  </si>
  <si>
    <t>Pénzforgalmi kiadások összesen:</t>
  </si>
  <si>
    <t>Tartalékok</t>
  </si>
  <si>
    <t>Költségvetési kiadások:</t>
  </si>
  <si>
    <t>Rövid lejáratú hitelek törl.</t>
  </si>
  <si>
    <t>Hosszú lejáratú hitelek törl.</t>
  </si>
  <si>
    <t>Értékpapírok kiadásai</t>
  </si>
  <si>
    <t>Kiegyenlítő, függő és átfutó kiadások</t>
  </si>
  <si>
    <t>Intézményfinanszírozás</t>
  </si>
  <si>
    <t>Műk. célú pénzeszk. átvezetés int. működtetéséhez</t>
  </si>
  <si>
    <t>5. sz. melléklet</t>
  </si>
  <si>
    <t xml:space="preserve">Kisbér Város Önkormányzata </t>
  </si>
  <si>
    <t>egyes 2009. évi bevételeinek és kiadásainak részletzése</t>
  </si>
  <si>
    <t>e Ft</t>
  </si>
  <si>
    <t>Összesen</t>
  </si>
  <si>
    <t>Polg.Hiv.</t>
  </si>
  <si>
    <t>CÖK</t>
  </si>
  <si>
    <t>Részben önállóan gazdálkodó intézmények</t>
  </si>
  <si>
    <t xml:space="preserve">Védőnői </t>
  </si>
  <si>
    <t>Önáll. g. int.</t>
  </si>
  <si>
    <t>Óvoda</t>
  </si>
  <si>
    <t>P.S.Ált. I.</t>
  </si>
  <si>
    <t>T.M.Gimn.</t>
  </si>
  <si>
    <t>Könyvt.</t>
  </si>
  <si>
    <t>VIG</t>
  </si>
  <si>
    <t>Védőnői szolg.</t>
  </si>
  <si>
    <t>Bánki D.Sz.I.</t>
  </si>
  <si>
    <t>Ő.N.Id. Otth.</t>
  </si>
  <si>
    <t>Szolg.</t>
  </si>
  <si>
    <t xml:space="preserve">B.K. Szakkórh. </t>
  </si>
  <si>
    <t>Intézményi ellátási díjak</t>
  </si>
  <si>
    <t>Alaptev. körében végzett szolg.</t>
  </si>
  <si>
    <t>Áru és készletértékesítés</t>
  </si>
  <si>
    <t>Kamatbevételek</t>
  </si>
  <si>
    <t>Továbbszáml. szolg.</t>
  </si>
  <si>
    <t>Kártérítés, kötbér</t>
  </si>
  <si>
    <t>Egyéb műk. bevét.</t>
  </si>
  <si>
    <t>ÁFA</t>
  </si>
  <si>
    <t>Működési bevételek</t>
  </si>
  <si>
    <t>Építési, körny.v. bírság</t>
  </si>
  <si>
    <t>Talajterh. Díj</t>
  </si>
  <si>
    <t>Lakbér</t>
  </si>
  <si>
    <t>Önkorm. egyéb saj műk bevét.</t>
  </si>
  <si>
    <t>Iparűzési adó</t>
  </si>
  <si>
    <t>Építményadó</t>
  </si>
  <si>
    <t>Idegenforgalmi adó</t>
  </si>
  <si>
    <t>Váll. komm. adója</t>
  </si>
  <si>
    <t>Magánszem. komm. adója</t>
  </si>
  <si>
    <t>Bírságok, pótlékok</t>
  </si>
  <si>
    <t>Átengedett SZJA</t>
  </si>
  <si>
    <t>SZJA kiegészítés</t>
  </si>
  <si>
    <t>Norm. módon eloszt. SZJA</t>
  </si>
  <si>
    <t>Termőföld bérbead. SZJA</t>
  </si>
  <si>
    <t>Gépjárműadó</t>
  </si>
  <si>
    <t>Átengedett központi adók, bevételek</t>
  </si>
  <si>
    <t>Áll. lak. számához kapcs norm. áll. hj.</t>
  </si>
  <si>
    <t xml:space="preserve">Feladatmutatóhoz kapcs. norm. áll. hj. </t>
  </si>
  <si>
    <t>Normatív áll. hozzájárulások</t>
  </si>
  <si>
    <t>Közműv. és könyvt. érd. n. hj.</t>
  </si>
  <si>
    <t>Lak. közműfejl. hj.</t>
  </si>
  <si>
    <t>Helyi szerv. int. tám. (létsz. leép.)</t>
  </si>
  <si>
    <t>Könyvvizsgálat</t>
  </si>
  <si>
    <t>ECDL, nyelvvizsga</t>
  </si>
  <si>
    <t>Érettségi, szakmai vizsg.</t>
  </si>
  <si>
    <t>Kisebbségi önkorm. tám.</t>
  </si>
  <si>
    <t>Támogatás helyi önk. bérkiadásaihoz</t>
  </si>
  <si>
    <t>Központositott előirányzatok</t>
  </si>
  <si>
    <t>2.</t>
  </si>
  <si>
    <t>Norm. kötött felh. tám. (okt..)</t>
  </si>
  <si>
    <t>Szoc. továbbképz.</t>
  </si>
  <si>
    <t>Norm. kötött felh. tám. (szoc. ellát).</t>
  </si>
  <si>
    <t>Normativ kötött felh. tám.</t>
  </si>
  <si>
    <t>TERKI támogatás</t>
  </si>
  <si>
    <t>Műk. célú peszk. átvétel Eü. alapoktól</t>
  </si>
  <si>
    <t>Munkaerőpiaci alap közh. folg.</t>
  </si>
  <si>
    <t>Mozgáskorl. közl. tám.</t>
  </si>
  <si>
    <t>Műk. célú peszk. átv. Áh. b. Kisbéri N.</t>
  </si>
  <si>
    <t>Műk. célú peszk. átvétel ÁH belülről (pü-i t., egyéb)</t>
  </si>
  <si>
    <t>Műk. célú peszk. átvét ÁH. belülről (okt.)</t>
  </si>
  <si>
    <t>Műk. célú peszk. átvétel ÁH belülről (szoc. otth.)</t>
  </si>
  <si>
    <t xml:space="preserve">Műk. célú peszk. átvét ÁH. kívülről </t>
  </si>
  <si>
    <t>Műk. célú pénzeszk. átvétel áh. kív.</t>
  </si>
  <si>
    <t>Felhalm. célú peszk.átvétel Angolpark</t>
  </si>
  <si>
    <t>Felhalmozási célú pénzeszk. átvétel pályázatok</t>
  </si>
  <si>
    <t xml:space="preserve">Felhalm. célú peszk. átvétel </t>
  </si>
  <si>
    <t>Felhalm. célú peszk. átvétel szakképz. hj. TISZK</t>
  </si>
  <si>
    <t>Felhalm. célú pénzeszk. átvétel lakosság</t>
  </si>
  <si>
    <t>Felhalmozási célú pénzeszk. átvétel</t>
  </si>
  <si>
    <t>Műk. c. peszk. átad. (NVK Zrt. lovarda)</t>
  </si>
  <si>
    <t>Műk. célú peszk.átad. KTKT szoc. fea.</t>
  </si>
  <si>
    <t>Támogatás értékű műk. kiadások</t>
  </si>
  <si>
    <t>Műk. célú peszk.átad.(sport sz.)</t>
  </si>
  <si>
    <t>Műk. célú peszk.átad. (társad. szerv.)</t>
  </si>
  <si>
    <t>Műk. célú pénzeszk. átadás (egyéb szerv.)</t>
  </si>
  <si>
    <t>Műk. c. peszk. átad. (Vízikozmű T.)</t>
  </si>
  <si>
    <t xml:space="preserve">BH táomgatáskezelő Egyéb pénzb. juttatás </t>
  </si>
  <si>
    <t>Műk. célú pénzeszk átadás államh. kív.</t>
  </si>
  <si>
    <t>Felhalm célú peszk.átad. ÉDV RT.</t>
  </si>
  <si>
    <t>Felhalm. célú pénzeszk átad. államh. kív.</t>
  </si>
  <si>
    <t>Felhalm célú peszk.átad. (Bs. Csatorna)</t>
  </si>
  <si>
    <t>Felhalm célú peszk.átad. (KTKT Turisztikai p.)</t>
  </si>
  <si>
    <t>Támogatás ért. felhalm kiadások</t>
  </si>
  <si>
    <t>6. sz. melléklet</t>
  </si>
  <si>
    <t xml:space="preserve">Polgármesteri Hivatal 2009. évi kiadási terve  </t>
  </si>
  <si>
    <t>Pénzbeni és természetbeni szociális ellátások részletezése</t>
  </si>
  <si>
    <t>Kiadás összesen:</t>
  </si>
  <si>
    <t>Működési kiadásokból</t>
  </si>
  <si>
    <t>Szem juttat</t>
  </si>
  <si>
    <t>Járulékköltség</t>
  </si>
  <si>
    <r>
      <t>Dologi és egy. kiad.</t>
    </r>
    <r>
      <rPr>
        <b/>
        <sz val="10"/>
        <rFont val="Arial CE"/>
        <family val="2"/>
      </rPr>
      <t xml:space="preserve"> </t>
    </r>
    <r>
      <rPr>
        <sz val="8"/>
        <rFont val="Arial CE"/>
        <family val="2"/>
      </rPr>
      <t>Kamat nélk.</t>
    </r>
  </si>
  <si>
    <t>Támogatás értékű műk. kiadás</t>
  </si>
  <si>
    <t>Műk. célú peszk. átad. államh. kív.</t>
  </si>
  <si>
    <t xml:space="preserve">Műk. célú hiteltörl. </t>
  </si>
  <si>
    <t>Összesen:</t>
  </si>
  <si>
    <t xml:space="preserve">Beruházás </t>
  </si>
  <si>
    <t>Felújítás</t>
  </si>
  <si>
    <t>Támogatás értékű felhalm. kiadás</t>
  </si>
  <si>
    <t>Felhalm. c. peszk. átad. államh. kív.</t>
  </si>
  <si>
    <t>Értékpapírok, részesedések vásárlása</t>
  </si>
  <si>
    <t>Felhalmozási célú hitelek törlesztése</t>
  </si>
  <si>
    <t>Felhalmozási célú hitelek kamata</t>
  </si>
  <si>
    <t>Kiadások mindösszesen:</t>
  </si>
  <si>
    <t xml:space="preserve">a./ Munkanélk. jöv. p. tám. </t>
  </si>
  <si>
    <t xml:space="preserve">b./ Aktívk. Rensz. Szoc. segélyez. </t>
  </si>
  <si>
    <t>c./ Rendelkezésreállási támogatás</t>
  </si>
  <si>
    <t xml:space="preserve">e./ Rendszeres gyermekvédelmi támogatás </t>
  </si>
  <si>
    <t xml:space="preserve">f./ Időskorúak járadéka </t>
  </si>
  <si>
    <t xml:space="preserve">g./ Rendkiv. gyermekvéd. támogatás </t>
  </si>
  <si>
    <t xml:space="preserve">h./ Felnőttek átmeneti segélyezése </t>
  </si>
  <si>
    <t>i./ Közgyógyellátás</t>
  </si>
  <si>
    <t>j,/ Lakásfenntartási támogatás</t>
  </si>
  <si>
    <t xml:space="preserve">k./ Temetési segélyezés </t>
  </si>
  <si>
    <t xml:space="preserve">l./ Mozgáskol. tám. </t>
  </si>
  <si>
    <t>m./ Lakáshozjutási támogatás</t>
  </si>
  <si>
    <t>8. sz. melléklet</t>
  </si>
  <si>
    <t xml:space="preserve">Kisbér Város Önkormányzata felhalmozási kiadásai 2009. évre </t>
  </si>
  <si>
    <t>2008. évi  ei.</t>
  </si>
  <si>
    <t>2008. évi mód.  ei.</t>
  </si>
  <si>
    <t>2009. évi  ei.</t>
  </si>
  <si>
    <t>2009. évi mód.  ei.</t>
  </si>
  <si>
    <t>Polgármesteri Hivatal</t>
  </si>
  <si>
    <t>Iskola u. kábelTV légvezeték kiv</t>
  </si>
  <si>
    <t>Iskola u. útépítés</t>
  </si>
  <si>
    <t>Épület bontás Ménesköz</t>
  </si>
  <si>
    <t>Parkoló építés (belső)</t>
  </si>
  <si>
    <t>Iskola bővítés (pályázat)</t>
  </si>
  <si>
    <t>Szociális Otthon bővítés (pályázat)</t>
  </si>
  <si>
    <t>Pályázati alap (telek kial., naturpark, utép…)</t>
  </si>
  <si>
    <t>Földterület vásárlás</t>
  </si>
  <si>
    <t>Számítástechnikai eszköz besz.</t>
  </si>
  <si>
    <t>Szoftver vásárlás</t>
  </si>
  <si>
    <t>Településrendezési terv felülvizsgálata</t>
  </si>
  <si>
    <t>Kisbér buszvárók kihelyezése</t>
  </si>
  <si>
    <t>Hánta buszváró kialakítása</t>
  </si>
  <si>
    <t>Informatikai eszközbeserzés (iskolák norm. k.t.)</t>
  </si>
  <si>
    <t>Ingatlan vásárlás</t>
  </si>
  <si>
    <t>Cigány Kisebbségi Önkormányzat</t>
  </si>
  <si>
    <t>Táncsics Mihály Gimnázium és Szakközépisk.</t>
  </si>
  <si>
    <t xml:space="preserve">Gépek, berend., szám.techn.eszk.immat. javak vásárlása </t>
  </si>
  <si>
    <t>Wass Albert Műv.Központ és könyvtár</t>
  </si>
  <si>
    <t>Városigazgatóság</t>
  </si>
  <si>
    <t>Jármű vásárlás</t>
  </si>
  <si>
    <t>Bánki D. Szakképző Iskola</t>
  </si>
  <si>
    <t>Őszi Napfény Idősek Otthona</t>
  </si>
  <si>
    <t>Batthyány K. Szakkórház</t>
  </si>
  <si>
    <t>Beruházások összesen:</t>
  </si>
  <si>
    <t xml:space="preserve">Felújítások </t>
  </si>
  <si>
    <t>Csatorna hálózat felújítás (ÉDV Rt.)</t>
  </si>
  <si>
    <t>Épületfelújítás (Óvoda)</t>
  </si>
  <si>
    <t>Óvoda vizesblokk felújítás</t>
  </si>
  <si>
    <t>Rákóczi u. felújítás</t>
  </si>
  <si>
    <t>Útfelújítás, parkoló kialakítás</t>
  </si>
  <si>
    <t>Desseő Gy. u E-ON légvezeték kiv. Trafó</t>
  </si>
  <si>
    <t>Pályázati alap útfelújításhoz</t>
  </si>
  <si>
    <t>Ravatalozó felújítás</t>
  </si>
  <si>
    <t>Hánta orv. rend. és hivatal ép. Fú pályázati alap</t>
  </si>
  <si>
    <t>Épületfelújítás (kiskastély fűtés, víz)</t>
  </si>
  <si>
    <t>Gyermekorvosi rendelő kial.</t>
  </si>
  <si>
    <t>Épületfelújításhoz pályázati alap</t>
  </si>
  <si>
    <t>Épületfelújítás Iroda kial. PH</t>
  </si>
  <si>
    <t>Épületfelújítás Ped. szakszolg. Elhelyezéséhez</t>
  </si>
  <si>
    <t>Lakásfelújítás (tömbök)</t>
  </si>
  <si>
    <t>Angolpark rekreációs felújítás</t>
  </si>
  <si>
    <t>Felújítások összesen:</t>
  </si>
  <si>
    <t>Csatorna beruházás Bs. Önk. előkészítés</t>
  </si>
  <si>
    <t>Turisztikai pályázat önerő KTKT-nak</t>
  </si>
  <si>
    <t>Felham. célú peszk. átadás államh. kív.</t>
  </si>
  <si>
    <t>ÉDV Rt. szennyvíztelep felújításhoz</t>
  </si>
  <si>
    <t>Felhalmozási célú hiteltörlesztés</t>
  </si>
  <si>
    <t>Véncser ivóvíz</t>
  </si>
  <si>
    <t>PHARE hiteltörlesztés</t>
  </si>
  <si>
    <t>Hiteltörlesztés összesen:</t>
  </si>
  <si>
    <t>Felhalmozási célú hitel, kötvény kamata</t>
  </si>
  <si>
    <t>Felhalmozási kiadások összesen:</t>
  </si>
  <si>
    <t>9. sz. melléklet</t>
  </si>
  <si>
    <t xml:space="preserve">Kisbér Város Önkormányzata és intézményei által foglalkoztatottak létszámának alakulása 2009. évben </t>
  </si>
  <si>
    <t>Intézmény megnevezése</t>
  </si>
  <si>
    <t xml:space="preserve">                                 Foglalkoztatottak létszáma (2008. dec.31.)                         Főben</t>
  </si>
  <si>
    <t>Engedélyezett álláshelyek száma (2009.) Egész álláshelyben számítva</t>
  </si>
  <si>
    <t>Teljes midő. foglalkoztatott</t>
  </si>
  <si>
    <t>Részmunkaid. foglalkoztatott</t>
  </si>
  <si>
    <t>Nyugdíjas foglalkoztatott</t>
  </si>
  <si>
    <t>Betöltetlen álláhely /t.m./</t>
  </si>
  <si>
    <t>Főfogl. álláshely</t>
  </si>
  <si>
    <t>Részfogl. álláshely</t>
  </si>
  <si>
    <t>Nyugdíjas álláshely</t>
  </si>
  <si>
    <t>1.) Batthyány Kázmér Szakkórház</t>
  </si>
  <si>
    <t>2.) Őszi Napfény Idősek Otthona (CSÁO)</t>
  </si>
  <si>
    <t>3/a.) Városigazgatóság</t>
  </si>
  <si>
    <t>3/b.) Általános Iskola Kisbér</t>
  </si>
  <si>
    <t>3/c.) Egyesített Óvoda</t>
  </si>
  <si>
    <t>3/d.) Városi Könyvtár és Közműv. Int.</t>
  </si>
  <si>
    <t>3/e.) Táncsics M. Gimnázium és KSZI</t>
  </si>
  <si>
    <t>4.) Bánki Donát Szakképző Iskola</t>
  </si>
  <si>
    <t>5.) Védőnői Szolgálat</t>
  </si>
  <si>
    <t>Intézmények összesen:</t>
  </si>
  <si>
    <t>6.) Polgármesteri Hivatal</t>
  </si>
  <si>
    <t>Önkormányzat összesen:</t>
  </si>
  <si>
    <t>Kisbér Város Képviselő-testülete:-*A Városigazgatóság álláshelyeinek számát 2009. április 1.-től 5 főfoglalkozású álláshellyel csökkenti.</t>
  </si>
  <si>
    <t xml:space="preserve">                                                             álláshelyinek számát 2006. március 1.-től további 1 álláshellyel csökkenti.</t>
  </si>
  <si>
    <t>10. sz. melléklet</t>
  </si>
  <si>
    <t xml:space="preserve">Kisbér Város Önkormányzata 2009. évi állami hozzájárulásainak és SZJA bevételeinek jogcímenkénti alakulása </t>
  </si>
  <si>
    <t>Normatív állami hozzájárulások és normatív részesedésű átengedett SZJA bevételek jogcímei</t>
  </si>
  <si>
    <t>Összeg</t>
  </si>
  <si>
    <t>1.</t>
  </si>
  <si>
    <t>Települési önkormányzatok feladatai</t>
  </si>
  <si>
    <t>1.a</t>
  </si>
  <si>
    <t xml:space="preserve">Település-üzem.,igazg. fea. lakosságszám szerint </t>
  </si>
  <si>
    <t>1.b</t>
  </si>
  <si>
    <t>Közösségi közlekedési feladatok</t>
  </si>
  <si>
    <t>1.c</t>
  </si>
  <si>
    <t>Települési sportfeladatok</t>
  </si>
  <si>
    <t xml:space="preserve">Körzeti igazgatás </t>
  </si>
  <si>
    <t>2.a</t>
  </si>
  <si>
    <t>Okmányirodák működése és gyámügyi igazg.feladatok</t>
  </si>
  <si>
    <t>2.aa</t>
  </si>
  <si>
    <t>Alap-hozzájárulás (körzetközpont)</t>
  </si>
  <si>
    <t>2.ab</t>
  </si>
  <si>
    <t>Okmányiroda működési kiadásai (ügyirat)</t>
  </si>
  <si>
    <t>2.ac</t>
  </si>
  <si>
    <t>Gyámügyi igazgatási feladatok (fő)</t>
  </si>
  <si>
    <t>2.b</t>
  </si>
  <si>
    <t>Építésügyi igazgatási feladatok</t>
  </si>
  <si>
    <t>2.ba</t>
  </si>
  <si>
    <t>Térségi normatív hozzájárulás (fő)</t>
  </si>
  <si>
    <t>2.bb</t>
  </si>
  <si>
    <t>Kiegészítő hozzájár.építésügyi igazg.fea. (döntés)</t>
  </si>
  <si>
    <t>5.</t>
  </si>
  <si>
    <t xml:space="preserve">Lakott külterülettel kapcsolatos fea. </t>
  </si>
  <si>
    <t>8.</t>
  </si>
  <si>
    <t>Üdülőhelyi feladatok</t>
  </si>
  <si>
    <t>9.</t>
  </si>
  <si>
    <t>Helyi közművelődési és közgyűjteményi feladatok</t>
  </si>
  <si>
    <t>10.</t>
  </si>
  <si>
    <t>Pénzbeli szociális juttatások</t>
  </si>
  <si>
    <t>11.</t>
  </si>
  <si>
    <t xml:space="preserve">Szociális étkeztetés </t>
  </si>
  <si>
    <t>12.</t>
  </si>
  <si>
    <t xml:space="preserve">Bentlakásos és átmeneti elhelyezést nyujtó ellátás                            </t>
  </si>
  <si>
    <t>12.ac</t>
  </si>
  <si>
    <t xml:space="preserve">Demens ellátás </t>
  </si>
  <si>
    <t>12.bc</t>
  </si>
  <si>
    <t xml:space="preserve">Átlagos ellátás </t>
  </si>
  <si>
    <t>12.bca</t>
  </si>
  <si>
    <t>CsÁO szülők</t>
  </si>
  <si>
    <t>12.c</t>
  </si>
  <si>
    <t xml:space="preserve">Emelt sz. ellátás </t>
  </si>
  <si>
    <t>15.a</t>
  </si>
  <si>
    <t>Óvodai nevelés 8 hó</t>
  </si>
  <si>
    <t>Óvodai nevelés 4 hó</t>
  </si>
  <si>
    <t>15.b</t>
  </si>
  <si>
    <t xml:space="preserve">Iskolai oktatás </t>
  </si>
  <si>
    <t>Iskolai oktatás 1-2.évf. 8 hó</t>
  </si>
  <si>
    <t>Iskolai oktatás 3.évf. 8 hó</t>
  </si>
  <si>
    <t>Iskolai oktatás 4.évf. 8 hó</t>
  </si>
  <si>
    <t xml:space="preserve">Iskolai oktatás 5-6.évf.8 hó </t>
  </si>
  <si>
    <t xml:space="preserve">Iskolai oktatás 7-8.évf.8 hó </t>
  </si>
  <si>
    <t>Iskolai oktatás 1-2.évf. 4 hó</t>
  </si>
  <si>
    <t>Iskolai oktatás 3.évf. 4 hó</t>
  </si>
  <si>
    <t>Iskolai oktatás 4.évf. 4 hó</t>
  </si>
  <si>
    <t xml:space="preserve">Iskolai oktatás 5-6.évf.4 hó </t>
  </si>
  <si>
    <t xml:space="preserve">Iskolai oktatás 7.évf.4 hó </t>
  </si>
  <si>
    <t xml:space="preserve">Iskolai oktatás 8.évf.4 hó </t>
  </si>
  <si>
    <t>15.c</t>
  </si>
  <si>
    <t>Középfokú iskola</t>
  </si>
  <si>
    <t xml:space="preserve">9-10.évf.8 hó </t>
  </si>
  <si>
    <t xml:space="preserve">11-13.évf.8 hó </t>
  </si>
  <si>
    <t xml:space="preserve">9-10.évf. 4 hó </t>
  </si>
  <si>
    <t xml:space="preserve">11.évf. 4 hó </t>
  </si>
  <si>
    <t xml:space="preserve">12-13.évf. 4 hó </t>
  </si>
  <si>
    <t>15.d</t>
  </si>
  <si>
    <t>9. évf. felz.,szakisk.,szakközépisk. 1.-2.szakk.évf. 8hó</t>
  </si>
  <si>
    <t>Szakiskola,szakközépisk.3. és további évf. 8hó</t>
  </si>
  <si>
    <t>9. évf. felz.,szakisk.,szakközépisk. 1.-3.szakk.évf. 4hó</t>
  </si>
  <si>
    <t>15.g</t>
  </si>
  <si>
    <t xml:space="preserve">Napközis foglalkozás </t>
  </si>
  <si>
    <t>napközis foglalkoztatás 8hó</t>
  </si>
  <si>
    <t>napközis foglalkoztatás 4hó</t>
  </si>
  <si>
    <t>16.</t>
  </si>
  <si>
    <t>Iskolai gyakorlati oktatás, szakképzés</t>
  </si>
  <si>
    <t>Szakiskola 9-10. évf. 8 hó</t>
  </si>
  <si>
    <t>Egyévf.képzés, vm.a többévf. Képzés 2.szakk.év 8 hó</t>
  </si>
  <si>
    <t>Az első évf.-os képzés, ha a képzési idő meghal.az 1 évet 8 hó</t>
  </si>
  <si>
    <t>Tanulószerződéssel nem önk-i tanműhelyben tört.képz. 8 hó</t>
  </si>
  <si>
    <t>Szakiskola 9-10. évf. 4 hó</t>
  </si>
  <si>
    <t>Egyévf.képzés, vm.a többévf. Képzés 2.szakk.év 4 hó</t>
  </si>
  <si>
    <t>Az első évf.-os képzés, ha a képzési idő meghal.az 1 évet 4 hó</t>
  </si>
  <si>
    <t>Tanulószerződéssel nem önk-i tanműhelyben tört.képz. 4 hó</t>
  </si>
  <si>
    <t>Sajátos nevelési igényű gyermeke, tanulók nev.,okt.</t>
  </si>
  <si>
    <t>Saj.nev.ig. - beszédfogy.,enyhe értelmi fogy.8hó</t>
  </si>
  <si>
    <t>Saj.nev.ig. - beszédfogy.,enyhe értelmi fogy.4hó</t>
  </si>
  <si>
    <t>Nyelvi előkészítő oktatás</t>
  </si>
  <si>
    <t>Nyelvi előkészítő képzés gimnázium 8 hó</t>
  </si>
  <si>
    <t>Nyelvi előkészítő képzés gimnázium 4 hó</t>
  </si>
  <si>
    <t xml:space="preserve">Bejáró tanulók </t>
  </si>
  <si>
    <t>Intézményi társulás iskolájába járó tanulók támogatás</t>
  </si>
  <si>
    <t>17.</t>
  </si>
  <si>
    <t>Kedvezményes étkeztetés</t>
  </si>
  <si>
    <t>Nappali tanulók tankönyvellátásának támogatása</t>
  </si>
  <si>
    <t>Tankönyellátás támogatása általános</t>
  </si>
  <si>
    <t>Ingyenes tankönyvellátás</t>
  </si>
  <si>
    <t>Jogcím összesen:</t>
  </si>
  <si>
    <t>Normatív kötött felhasználású előirányzatok</t>
  </si>
  <si>
    <t xml:space="preserve">Pedagógus szakvizsga és továbbképzés     </t>
  </si>
  <si>
    <t xml:space="preserve">Szociális továbbképzés, szakvizsga </t>
  </si>
  <si>
    <t>I.4.</t>
  </si>
  <si>
    <t xml:space="preserve">Diáksport támogatása </t>
  </si>
  <si>
    <t>Közcélú foglalkoztatás támogatása</t>
  </si>
  <si>
    <t>Szociális ellát. kapcs. norm. kötött előirányzatok</t>
  </si>
  <si>
    <t>Átengedett SZJA bevétel</t>
  </si>
  <si>
    <t xml:space="preserve">Központosított előirányzat </t>
  </si>
  <si>
    <t>Támogatások, hozzájárulások, SZJA bevételek összesen:</t>
  </si>
  <si>
    <t>2009. mód.ei.</t>
  </si>
  <si>
    <t>Városigazg.</t>
  </si>
  <si>
    <t>Felhalm. hiteltörl., Fejl. céltart.</t>
  </si>
  <si>
    <t>2009.mód.ei.</t>
  </si>
  <si>
    <t>Útépítés engedélyezési tervek</t>
  </si>
  <si>
    <t>Orvosi rendelő - Hánta   CÉDE</t>
  </si>
  <si>
    <t>Gépek vásárlása - ksitraktor, fűkasza…</t>
  </si>
  <si>
    <t>Hatósági jogk. kapcs. műk. bev.</t>
  </si>
  <si>
    <t>Bérleti díjak</t>
  </si>
  <si>
    <t>Alkalmazottak térítése</t>
  </si>
  <si>
    <t>Óvodáztatási támogatás</t>
  </si>
  <si>
    <t>Nyári gyerekétkeztetés támogatása</t>
  </si>
  <si>
    <t>Tám.ért.műk.bev. EP választás lebonyolítása</t>
  </si>
  <si>
    <t>Műk.c.pe.átad.KTKT Őszi Napfény (02-06)</t>
  </si>
  <si>
    <t xml:space="preserve">                                                - **A Petőfi Sándor Általános Iskola álláshelyeinek számát 2009. április 1.-től 2 főfoglalkozású álláshellyel csökkenti</t>
  </si>
  <si>
    <t>n./ Köztemetés</t>
  </si>
  <si>
    <t>o./ Óvodáztatási támogtás</t>
  </si>
  <si>
    <t>p./ Nyári gyerekétkeztetés</t>
  </si>
  <si>
    <t>r./ Otthonteremtési támogatás</t>
  </si>
  <si>
    <t xml:space="preserve">d./ Ápolási díj </t>
  </si>
  <si>
    <t>Polgármesteri Hivatal, Képv. test. műk. kiad</t>
  </si>
  <si>
    <t>Társadalmi és szoc. pol.juttatások, ell.jutt.</t>
  </si>
  <si>
    <t>Műk. célú hitelek kamata</t>
  </si>
  <si>
    <t>13. sz. melléklet</t>
  </si>
  <si>
    <t>Kisbér Város  Önkormányzata 2009. évi címrendje</t>
  </si>
  <si>
    <t>Száma</t>
  </si>
  <si>
    <t>Alszám</t>
  </si>
  <si>
    <t>Gazd. jogk.</t>
  </si>
  <si>
    <t>Cím neve</t>
  </si>
  <si>
    <t>I.</t>
  </si>
  <si>
    <t>Önálló</t>
  </si>
  <si>
    <t>Önkormányzati igazgatási tevékenység</t>
  </si>
  <si>
    <t>Szakfea</t>
  </si>
  <si>
    <t>Területi, körzeti igazgatási szervek tev.</t>
  </si>
  <si>
    <t>Önkormányzati költségvetésben szereplő nem intézményi szakfeladatok</t>
  </si>
  <si>
    <t xml:space="preserve">Cigány Kisebbségi Önkorm. fea. </t>
  </si>
  <si>
    <t>Utak, hidak építése</t>
  </si>
  <si>
    <t>3.</t>
  </si>
  <si>
    <t>Épületfenntartás, korszerűsítés</t>
  </si>
  <si>
    <t>4.</t>
  </si>
  <si>
    <t>Utak, hidak üzemeltetése</t>
  </si>
  <si>
    <t>Saját vagy bérelt ingatlan hasznosítása</t>
  </si>
  <si>
    <t>6.</t>
  </si>
  <si>
    <t>Önkormányzatok elszámolásai</t>
  </si>
  <si>
    <t>7.</t>
  </si>
  <si>
    <t>Háziorvosi szolgálat</t>
  </si>
  <si>
    <t>Családsegítés</t>
  </si>
  <si>
    <t>Gyermek és ifjúságvédelem</t>
  </si>
  <si>
    <t>Rendszeres szociális pénzbeni ellátás</t>
  </si>
  <si>
    <t>Munkanélküli ellátások</t>
  </si>
  <si>
    <t>Eseti pénzbeni szociális ellátások</t>
  </si>
  <si>
    <t>13.</t>
  </si>
  <si>
    <t>Eseti pénzbeni gyermekvédelmi ellátások</t>
  </si>
  <si>
    <t>14.</t>
  </si>
  <si>
    <t>Településtisztasági szolg.</t>
  </si>
  <si>
    <t>15.</t>
  </si>
  <si>
    <t>Önkorm. fea. nem t. elszám.</t>
  </si>
  <si>
    <t>Finanszírozási műveletek elszámolása</t>
  </si>
  <si>
    <t>Önkormányzati képviselő választás</t>
  </si>
  <si>
    <t>18.</t>
  </si>
  <si>
    <t>Országgyűlési képviselő választás</t>
  </si>
  <si>
    <t>II.</t>
  </si>
  <si>
    <t>Polg. Hiv. kapcsolt részben önállóan g. int.</t>
  </si>
  <si>
    <t xml:space="preserve">1. </t>
  </si>
  <si>
    <t>R.önálló</t>
  </si>
  <si>
    <t>Gyöngyszem Óvoda</t>
  </si>
  <si>
    <t>P.S. Általános Iskola</t>
  </si>
  <si>
    <t>T. M. Gimnázium és SZKI</t>
  </si>
  <si>
    <t>Könyvtár és Műv. Ház</t>
  </si>
  <si>
    <t>Városigazgatóság nem intézményi szakfea.</t>
  </si>
  <si>
    <t>B. D. Szakképzőiskola</t>
  </si>
  <si>
    <t>Védőnői Szolgálat</t>
  </si>
  <si>
    <t>B.K. Szakkórház</t>
  </si>
  <si>
    <t>19.</t>
  </si>
  <si>
    <t>Város-és községgazdálkodás</t>
  </si>
  <si>
    <t>B.K.Szakkórháztól átvett norm.vfiz.miatt</t>
  </si>
  <si>
    <t>2008.évi norm.elsz.miatt</t>
  </si>
  <si>
    <t>Közbiztonságot szolgáló fejlesztés - TEKI (járdafelújítás, térfigyelő kamerarendszer, buszöböl kialakítás)</t>
  </si>
  <si>
    <t>(Kisbéri Településfejlesztélsi Koncepció (Integrált Városfejlesztési Stratégia) - TEKI</t>
  </si>
  <si>
    <t>Fehérvári utca útép. - TEUT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</si>
</sst>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&quot;H-&quot;0000"/>
    <numFmt numFmtId="166" formatCode="yyyy\-mm\-dd"/>
  </numFmts>
  <fonts count="2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i/>
      <sz val="7"/>
      <name val="Arial CE"/>
      <family val="2"/>
    </font>
    <font>
      <b/>
      <i/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u val="single"/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5"/>
      <name val="Arial CE"/>
      <family val="2"/>
    </font>
    <font>
      <b/>
      <sz val="5"/>
      <name val="Arial CE"/>
      <family val="2"/>
    </font>
    <font>
      <u val="single"/>
      <sz val="7"/>
      <name val="Arial CE"/>
      <family val="2"/>
    </font>
    <font>
      <i/>
      <sz val="7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13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1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4" xfId="0" applyFont="1" applyFill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8" xfId="0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5" fillId="0" borderId="25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34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35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26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center" wrapText="1"/>
    </xf>
    <xf numFmtId="0" fontId="4" fillId="0" borderId="6" xfId="0" applyFont="1" applyBorder="1" applyAlignment="1">
      <alignment/>
    </xf>
    <xf numFmtId="0" fontId="9" fillId="0" borderId="28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4" fillId="0" borderId="15" xfId="0" applyFont="1" applyBorder="1" applyAlignment="1">
      <alignment/>
    </xf>
    <xf numFmtId="0" fontId="9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4" fillId="0" borderId="18" xfId="0" applyFont="1" applyBorder="1" applyAlignment="1">
      <alignment/>
    </xf>
    <xf numFmtId="0" fontId="9" fillId="0" borderId="26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4" fillId="0" borderId="48" xfId="0" applyFont="1" applyBorder="1" applyAlignment="1">
      <alignment/>
    </xf>
    <xf numFmtId="0" fontId="9" fillId="0" borderId="20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4" fillId="0" borderId="4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0" fillId="0" borderId="50" xfId="0" applyBorder="1" applyAlignment="1">
      <alignment/>
    </xf>
    <xf numFmtId="0" fontId="7" fillId="0" borderId="43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9" fillId="0" borderId="43" xfId="0" applyFont="1" applyFill="1" applyBorder="1" applyAlignment="1">
      <alignment/>
    </xf>
    <xf numFmtId="0" fontId="9" fillId="0" borderId="5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54" xfId="0" applyFont="1" applyFill="1" applyBorder="1" applyAlignment="1">
      <alignment/>
    </xf>
    <xf numFmtId="0" fontId="7" fillId="0" borderId="26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4" fillId="0" borderId="48" xfId="0" applyFont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10" fillId="0" borderId="43" xfId="0" applyFont="1" applyFill="1" applyBorder="1" applyAlignment="1">
      <alignment horizontal="left"/>
    </xf>
    <xf numFmtId="0" fontId="4" fillId="0" borderId="55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4" fillId="0" borderId="24" xfId="0" applyFont="1" applyBorder="1" applyAlignment="1">
      <alignment/>
    </xf>
    <xf numFmtId="0" fontId="9" fillId="0" borderId="58" xfId="0" applyFont="1" applyFill="1" applyBorder="1" applyAlignment="1">
      <alignment horizontal="left"/>
    </xf>
    <xf numFmtId="0" fontId="4" fillId="0" borderId="59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9" fillId="0" borderId="60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4" fillId="0" borderId="37" xfId="0" applyFont="1" applyFill="1" applyBorder="1" applyAlignment="1">
      <alignment horizontal="left" wrapText="1" shrinkToFit="1"/>
    </xf>
    <xf numFmtId="0" fontId="4" fillId="0" borderId="38" xfId="0" applyFont="1" applyBorder="1" applyAlignment="1">
      <alignment/>
    </xf>
    <xf numFmtId="0" fontId="4" fillId="0" borderId="62" xfId="0" applyFont="1" applyBorder="1" applyAlignment="1">
      <alignment/>
    </xf>
    <xf numFmtId="0" fontId="9" fillId="0" borderId="38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63" xfId="0" applyFont="1" applyBorder="1" applyAlignment="1">
      <alignment/>
    </xf>
    <xf numFmtId="0" fontId="9" fillId="0" borderId="26" xfId="0" applyFont="1" applyBorder="1" applyAlignment="1">
      <alignment wrapText="1"/>
    </xf>
    <xf numFmtId="0" fontId="11" fillId="0" borderId="27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28" xfId="0" applyFont="1" applyFill="1" applyBorder="1" applyAlignment="1">
      <alignment horizontal="left"/>
    </xf>
    <xf numFmtId="0" fontId="13" fillId="0" borderId="6" xfId="0" applyFont="1" applyBorder="1" applyAlignment="1">
      <alignment/>
    </xf>
    <xf numFmtId="0" fontId="10" fillId="0" borderId="38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/>
    </xf>
    <xf numFmtId="0" fontId="13" fillId="0" borderId="32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13" fillId="0" borderId="64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65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13" fillId="0" borderId="51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10" fillId="0" borderId="66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9" fillId="0" borderId="18" xfId="0" applyFont="1" applyBorder="1" applyAlignment="1">
      <alignment/>
    </xf>
    <xf numFmtId="0" fontId="10" fillId="0" borderId="26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20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left"/>
    </xf>
    <xf numFmtId="0" fontId="13" fillId="0" borderId="35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0" fillId="0" borderId="67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3" fillId="0" borderId="31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52" xfId="0" applyFont="1" applyFill="1" applyBorder="1" applyAlignment="1">
      <alignment horizontal="left"/>
    </xf>
    <xf numFmtId="0" fontId="13" fillId="0" borderId="45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3" fillId="0" borderId="68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69" xfId="0" applyFont="1" applyFill="1" applyBorder="1" applyAlignment="1">
      <alignment/>
    </xf>
    <xf numFmtId="0" fontId="10" fillId="0" borderId="56" xfId="0" applyFont="1" applyFill="1" applyBorder="1" applyAlignment="1">
      <alignment/>
    </xf>
    <xf numFmtId="0" fontId="7" fillId="0" borderId="18" xfId="0" applyFont="1" applyBorder="1" applyAlignment="1">
      <alignment/>
    </xf>
    <xf numFmtId="0" fontId="6" fillId="0" borderId="26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7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3" fillId="0" borderId="65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66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4" fillId="0" borderId="25" xfId="0" applyFont="1" applyBorder="1" applyAlignment="1">
      <alignment/>
    </xf>
    <xf numFmtId="0" fontId="10" fillId="0" borderId="58" xfId="0" applyFont="1" applyFill="1" applyBorder="1" applyAlignment="1">
      <alignment horizontal="left"/>
    </xf>
    <xf numFmtId="0" fontId="13" fillId="0" borderId="54" xfId="0" applyFont="1" applyFill="1" applyBorder="1" applyAlignment="1">
      <alignment/>
    </xf>
    <xf numFmtId="0" fontId="10" fillId="0" borderId="59" xfId="0" applyFont="1" applyFill="1" applyBorder="1" applyAlignment="1">
      <alignment/>
    </xf>
    <xf numFmtId="0" fontId="10" fillId="0" borderId="53" xfId="0" applyFont="1" applyFill="1" applyBorder="1" applyAlignment="1">
      <alignment/>
    </xf>
    <xf numFmtId="0" fontId="14" fillId="0" borderId="26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47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3" fillId="0" borderId="49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42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32" xfId="0" applyFont="1" applyBorder="1" applyAlignment="1">
      <alignment/>
    </xf>
    <xf numFmtId="0" fontId="6" fillId="0" borderId="71" xfId="0" applyFont="1" applyBorder="1" applyAlignment="1">
      <alignment/>
    </xf>
    <xf numFmtId="0" fontId="17" fillId="0" borderId="72" xfId="0" applyFont="1" applyBorder="1" applyAlignment="1">
      <alignment/>
    </xf>
    <xf numFmtId="0" fontId="6" fillId="0" borderId="7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0" fillId="0" borderId="18" xfId="0" applyFont="1" applyBorder="1" applyAlignment="1">
      <alignment horizontal="center" wrapText="1"/>
    </xf>
    <xf numFmtId="0" fontId="2" fillId="0" borderId="67" xfId="0" applyFont="1" applyBorder="1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5" fillId="0" borderId="9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51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67" xfId="0" applyBorder="1" applyAlignment="1">
      <alignment/>
    </xf>
    <xf numFmtId="0" fontId="2" fillId="0" borderId="9" xfId="0" applyFont="1" applyBorder="1" applyAlignment="1">
      <alignment/>
    </xf>
    <xf numFmtId="0" fontId="0" fillId="0" borderId="13" xfId="0" applyBorder="1" applyAlignment="1">
      <alignment/>
    </xf>
    <xf numFmtId="0" fontId="0" fillId="0" borderId="68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8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6" xfId="0" applyFont="1" applyBorder="1" applyAlignment="1">
      <alignment horizontal="center" shrinkToFit="1"/>
    </xf>
    <xf numFmtId="0" fontId="0" fillId="0" borderId="27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67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4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2" fillId="0" borderId="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1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 horizontal="right" shrinkToFit="1"/>
    </xf>
    <xf numFmtId="0" fontId="2" fillId="0" borderId="27" xfId="0" applyFont="1" applyBorder="1" applyAlignment="1">
      <alignment horizontal="right" shrinkToFit="1"/>
    </xf>
    <xf numFmtId="0" fontId="2" fillId="0" borderId="2" xfId="0" applyFont="1" applyBorder="1" applyAlignment="1">
      <alignment horizontal="right" shrinkToFit="1"/>
    </xf>
    <xf numFmtId="0" fontId="2" fillId="0" borderId="18" xfId="0" applyFont="1" applyBorder="1" applyAlignment="1">
      <alignment horizontal="right" shrinkToFit="1"/>
    </xf>
    <xf numFmtId="0" fontId="0" fillId="0" borderId="48" xfId="0" applyBorder="1" applyAlignment="1">
      <alignment/>
    </xf>
    <xf numFmtId="0" fontId="0" fillId="0" borderId="48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9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8" xfId="0" applyFill="1" applyBorder="1" applyAlignment="1">
      <alignment/>
    </xf>
    <xf numFmtId="0" fontId="1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6" xfId="0" applyFont="1" applyBorder="1" applyAlignment="1">
      <alignment/>
    </xf>
    <xf numFmtId="0" fontId="12" fillId="0" borderId="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4" xfId="0" applyBorder="1" applyAlignment="1">
      <alignment/>
    </xf>
    <xf numFmtId="0" fontId="2" fillId="0" borderId="3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4" xfId="0" applyFill="1" applyBorder="1" applyAlignment="1">
      <alignment/>
    </xf>
    <xf numFmtId="0" fontId="0" fillId="0" borderId="51" xfId="0" applyFill="1" applyBorder="1" applyAlignment="1">
      <alignment/>
    </xf>
    <xf numFmtId="0" fontId="2" fillId="0" borderId="58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2" fillId="0" borderId="54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18" fillId="0" borderId="31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9" fillId="0" borderId="27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9" fillId="0" borderId="16" xfId="0" applyFont="1" applyFill="1" applyBorder="1" applyAlignment="1">
      <alignment horizontal="left"/>
    </xf>
    <xf numFmtId="0" fontId="4" fillId="0" borderId="57" xfId="0" applyFont="1" applyFill="1" applyBorder="1" applyAlignment="1">
      <alignment/>
    </xf>
    <xf numFmtId="0" fontId="9" fillId="0" borderId="3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/>
    </xf>
    <xf numFmtId="0" fontId="9" fillId="0" borderId="44" xfId="0" applyFont="1" applyFill="1" applyBorder="1" applyAlignment="1">
      <alignment horizontal="left"/>
    </xf>
    <xf numFmtId="0" fontId="4" fillId="0" borderId="51" xfId="0" applyFont="1" applyFill="1" applyBorder="1" applyAlignment="1">
      <alignment/>
    </xf>
    <xf numFmtId="0" fontId="4" fillId="0" borderId="55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52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68" xfId="0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9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4" fillId="0" borderId="53" xfId="0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9" fillId="0" borderId="71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0" fontId="7" fillId="0" borderId="32" xfId="0" applyFont="1" applyFill="1" applyBorder="1" applyAlignment="1">
      <alignment horizontal="left"/>
    </xf>
    <xf numFmtId="0" fontId="5" fillId="0" borderId="33" xfId="0" applyFont="1" applyFill="1" applyBorder="1" applyAlignment="1">
      <alignment/>
    </xf>
    <xf numFmtId="0" fontId="5" fillId="0" borderId="32" xfId="0" applyFont="1" applyFill="1" applyBorder="1" applyAlignment="1">
      <alignment horizontal="left"/>
    </xf>
    <xf numFmtId="0" fontId="7" fillId="0" borderId="33" xfId="0" applyFont="1" applyFill="1" applyBorder="1" applyAlignment="1">
      <alignment/>
    </xf>
    <xf numFmtId="0" fontId="9" fillId="0" borderId="71" xfId="0" applyFont="1" applyBorder="1" applyAlignment="1">
      <alignment/>
    </xf>
    <xf numFmtId="0" fontId="9" fillId="0" borderId="34" xfId="0" applyFont="1" applyBorder="1" applyAlignment="1">
      <alignment/>
    </xf>
    <xf numFmtId="0" fontId="0" fillId="0" borderId="19" xfId="0" applyBorder="1" applyAlignment="1">
      <alignment/>
    </xf>
    <xf numFmtId="0" fontId="9" fillId="0" borderId="43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52" xfId="0" applyBorder="1" applyAlignment="1">
      <alignment/>
    </xf>
    <xf numFmtId="0" fontId="0" fillId="0" borderId="45" xfId="0" applyBorder="1" applyAlignment="1">
      <alignment/>
    </xf>
    <xf numFmtId="0" fontId="9" fillId="0" borderId="26" xfId="0" applyFont="1" applyBorder="1" applyAlignment="1">
      <alignment/>
    </xf>
    <xf numFmtId="0" fontId="9" fillId="0" borderId="52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68" xfId="0" applyFont="1" applyBorder="1" applyAlignment="1">
      <alignment/>
    </xf>
    <xf numFmtId="0" fontId="9" fillId="0" borderId="58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60" xfId="0" applyFont="1" applyBorder="1" applyAlignment="1">
      <alignment/>
    </xf>
    <xf numFmtId="0" fontId="19" fillId="0" borderId="74" xfId="0" applyFont="1" applyBorder="1" applyAlignment="1">
      <alignment/>
    </xf>
    <xf numFmtId="0" fontId="0" fillId="0" borderId="75" xfId="0" applyBorder="1" applyAlignment="1">
      <alignment/>
    </xf>
    <xf numFmtId="0" fontId="19" fillId="0" borderId="76" xfId="0" applyFont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31" xfId="0" applyFill="1" applyBorder="1" applyAlignment="1">
      <alignment horizontal="right"/>
    </xf>
    <xf numFmtId="0" fontId="0" fillId="0" borderId="31" xfId="0" applyFill="1" applyBorder="1" applyAlignment="1">
      <alignment/>
    </xf>
    <xf numFmtId="0" fontId="5" fillId="0" borderId="9" xfId="0" applyFont="1" applyFill="1" applyBorder="1" applyAlignment="1">
      <alignment horizontal="left"/>
    </xf>
    <xf numFmtId="0" fontId="5" fillId="0" borderId="31" xfId="0" applyFont="1" applyFill="1" applyBorder="1" applyAlignment="1">
      <alignment/>
    </xf>
    <xf numFmtId="0" fontId="0" fillId="0" borderId="71" xfId="0" applyFont="1" applyFill="1" applyBorder="1" applyAlignment="1">
      <alignment horizontal="left"/>
    </xf>
    <xf numFmtId="0" fontId="0" fillId="0" borderId="22" xfId="0" applyFill="1" applyBorder="1" applyAlignment="1">
      <alignment horizontal="right"/>
    </xf>
    <xf numFmtId="0" fontId="0" fillId="0" borderId="25" xfId="0" applyBorder="1" applyAlignment="1">
      <alignment/>
    </xf>
    <xf numFmtId="0" fontId="2" fillId="0" borderId="77" xfId="0" applyFont="1" applyFill="1" applyBorder="1" applyAlignment="1">
      <alignment horizontal="left"/>
    </xf>
    <xf numFmtId="0" fontId="0" fillId="0" borderId="58" xfId="0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78" xfId="0" applyFont="1" applyBorder="1" applyAlignment="1">
      <alignment horizontal="center"/>
    </xf>
    <xf numFmtId="0" fontId="0" fillId="0" borderId="32" xfId="0" applyFont="1" applyBorder="1" applyAlignment="1">
      <alignment horizontal="left" wrapText="1"/>
    </xf>
    <xf numFmtId="0" fontId="0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31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6" fontId="0" fillId="0" borderId="3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79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9" fillId="0" borderId="56" xfId="0" applyFont="1" applyFill="1" applyBorder="1" applyAlignment="1">
      <alignment/>
    </xf>
    <xf numFmtId="0" fontId="9" fillId="0" borderId="59" xfId="0" applyFont="1" applyFill="1" applyBorder="1" applyAlignment="1">
      <alignment/>
    </xf>
    <xf numFmtId="0" fontId="9" fillId="0" borderId="62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80" xfId="0" applyFont="1" applyFill="1" applyBorder="1" applyAlignment="1">
      <alignment/>
    </xf>
    <xf numFmtId="0" fontId="9" fillId="0" borderId="81" xfId="0" applyFont="1" applyFill="1" applyBorder="1" applyAlignment="1">
      <alignment horizontal="center"/>
    </xf>
    <xf numFmtId="0" fontId="4" fillId="0" borderId="82" xfId="0" applyFont="1" applyFill="1" applyBorder="1" applyAlignment="1">
      <alignment/>
    </xf>
    <xf numFmtId="0" fontId="4" fillId="0" borderId="83" xfId="0" applyFont="1" applyFill="1" applyBorder="1" applyAlignment="1">
      <alignment/>
    </xf>
    <xf numFmtId="0" fontId="9" fillId="0" borderId="84" xfId="0" applyFont="1" applyFill="1" applyBorder="1" applyAlignment="1">
      <alignment/>
    </xf>
    <xf numFmtId="0" fontId="9" fillId="0" borderId="82" xfId="0" applyFont="1" applyFill="1" applyBorder="1" applyAlignment="1">
      <alignment horizontal="center"/>
    </xf>
    <xf numFmtId="0" fontId="4" fillId="0" borderId="85" xfId="0" applyFont="1" applyFill="1" applyBorder="1" applyAlignment="1">
      <alignment/>
    </xf>
    <xf numFmtId="0" fontId="7" fillId="0" borderId="84" xfId="0" applyFont="1" applyFill="1" applyBorder="1" applyAlignment="1">
      <alignment/>
    </xf>
    <xf numFmtId="0" fontId="4" fillId="0" borderId="86" xfId="0" applyFont="1" applyFill="1" applyBorder="1" applyAlignment="1">
      <alignment/>
    </xf>
    <xf numFmtId="0" fontId="4" fillId="0" borderId="87" xfId="0" applyFont="1" applyFill="1" applyBorder="1" applyAlignment="1">
      <alignment/>
    </xf>
    <xf numFmtId="0" fontId="4" fillId="0" borderId="88" xfId="0" applyFont="1" applyFill="1" applyBorder="1" applyAlignment="1">
      <alignment/>
    </xf>
    <xf numFmtId="0" fontId="4" fillId="0" borderId="89" xfId="0" applyFont="1" applyBorder="1" applyAlignment="1">
      <alignment/>
    </xf>
    <xf numFmtId="0" fontId="11" fillId="0" borderId="84" xfId="0" applyFont="1" applyBorder="1" applyAlignment="1">
      <alignment/>
    </xf>
    <xf numFmtId="0" fontId="9" fillId="0" borderId="90" xfId="0" applyFont="1" applyFill="1" applyBorder="1" applyAlignment="1">
      <alignment horizontal="center"/>
    </xf>
    <xf numFmtId="0" fontId="4" fillId="0" borderId="81" xfId="0" applyFont="1" applyFill="1" applyBorder="1" applyAlignment="1">
      <alignment/>
    </xf>
    <xf numFmtId="0" fontId="4" fillId="0" borderId="91" xfId="0" applyFont="1" applyFill="1" applyBorder="1" applyAlignment="1">
      <alignment/>
    </xf>
    <xf numFmtId="0" fontId="9" fillId="0" borderId="45" xfId="0" applyFont="1" applyFill="1" applyBorder="1" applyAlignment="1">
      <alignment horizontal="center" wrapText="1"/>
    </xf>
    <xf numFmtId="0" fontId="9" fillId="0" borderId="68" xfId="0" applyFont="1" applyFill="1" applyBorder="1" applyAlignment="1">
      <alignment horizontal="center" wrapText="1"/>
    </xf>
    <xf numFmtId="0" fontId="4" fillId="0" borderId="92" xfId="0" applyFont="1" applyFill="1" applyBorder="1" applyAlignment="1">
      <alignment/>
    </xf>
    <xf numFmtId="0" fontId="4" fillId="0" borderId="93" xfId="0" applyFont="1" applyFill="1" applyBorder="1" applyAlignment="1">
      <alignment/>
    </xf>
    <xf numFmtId="0" fontId="4" fillId="0" borderId="94" xfId="0" applyFont="1" applyFill="1" applyBorder="1" applyAlignment="1">
      <alignment/>
    </xf>
    <xf numFmtId="0" fontId="4" fillId="0" borderId="95" xfId="0" applyFont="1" applyFill="1" applyBorder="1" applyAlignment="1">
      <alignment/>
    </xf>
    <xf numFmtId="0" fontId="4" fillId="0" borderId="96" xfId="0" applyFont="1" applyFill="1" applyBorder="1" applyAlignment="1">
      <alignment/>
    </xf>
    <xf numFmtId="0" fontId="7" fillId="0" borderId="97" xfId="0" applyFont="1" applyFill="1" applyBorder="1" applyAlignment="1">
      <alignment/>
    </xf>
    <xf numFmtId="0" fontId="4" fillId="0" borderId="9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0" fontId="6" fillId="0" borderId="72" xfId="0" applyFont="1" applyBorder="1" applyAlignment="1">
      <alignment/>
    </xf>
    <xf numFmtId="0" fontId="13" fillId="0" borderId="49" xfId="0" applyFont="1" applyBorder="1" applyAlignment="1">
      <alignment/>
    </xf>
    <xf numFmtId="0" fontId="13" fillId="0" borderId="53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62" xfId="0" applyFont="1" applyFill="1" applyBorder="1" applyAlignment="1">
      <alignment horizontal="center" wrapText="1"/>
    </xf>
    <xf numFmtId="0" fontId="10" fillId="0" borderId="99" xfId="0" applyFont="1" applyFill="1" applyBorder="1" applyAlignment="1">
      <alignment horizontal="center" wrapText="1"/>
    </xf>
    <xf numFmtId="0" fontId="10" fillId="0" borderId="100" xfId="0" applyFont="1" applyFill="1" applyBorder="1" applyAlignment="1">
      <alignment horizontal="center" wrapText="1"/>
    </xf>
    <xf numFmtId="0" fontId="10" fillId="0" borderId="101" xfId="0" applyFont="1" applyFill="1" applyBorder="1" applyAlignment="1">
      <alignment horizontal="center" wrapText="1"/>
    </xf>
    <xf numFmtId="0" fontId="10" fillId="0" borderId="102" xfId="0" applyFont="1" applyFill="1" applyBorder="1" applyAlignment="1">
      <alignment horizontal="center" wrapText="1"/>
    </xf>
    <xf numFmtId="0" fontId="10" fillId="0" borderId="103" xfId="0" applyFont="1" applyFill="1" applyBorder="1" applyAlignment="1">
      <alignment horizontal="center" wrapText="1"/>
    </xf>
    <xf numFmtId="0" fontId="10" fillId="0" borderId="104" xfId="0" applyFont="1" applyFill="1" applyBorder="1" applyAlignment="1">
      <alignment horizontal="center" wrapText="1"/>
    </xf>
    <xf numFmtId="0" fontId="10" fillId="0" borderId="105" xfId="0" applyFont="1" applyFill="1" applyBorder="1" applyAlignment="1">
      <alignment/>
    </xf>
    <xf numFmtId="0" fontId="10" fillId="0" borderId="100" xfId="0" applyFont="1" applyFill="1" applyBorder="1" applyAlignment="1">
      <alignment/>
    </xf>
    <xf numFmtId="0" fontId="10" fillId="0" borderId="82" xfId="0" applyFont="1" applyFill="1" applyBorder="1" applyAlignment="1">
      <alignment/>
    </xf>
    <xf numFmtId="0" fontId="10" fillId="0" borderId="86" xfId="0" applyFont="1" applyFill="1" applyBorder="1" applyAlignment="1">
      <alignment/>
    </xf>
    <xf numFmtId="0" fontId="10" fillId="0" borderId="87" xfId="0" applyFont="1" applyFill="1" applyBorder="1" applyAlignment="1">
      <alignment/>
    </xf>
    <xf numFmtId="0" fontId="10" fillId="0" borderId="106" xfId="0" applyFont="1" applyFill="1" applyBorder="1" applyAlignment="1">
      <alignment/>
    </xf>
    <xf numFmtId="0" fontId="10" fillId="0" borderId="107" xfId="0" applyFont="1" applyFill="1" applyBorder="1" applyAlignment="1">
      <alignment/>
    </xf>
    <xf numFmtId="0" fontId="10" fillId="0" borderId="108" xfId="0" applyFont="1" applyFill="1" applyBorder="1" applyAlignment="1">
      <alignment/>
    </xf>
    <xf numFmtId="0" fontId="10" fillId="0" borderId="109" xfId="0" applyFont="1" applyFill="1" applyBorder="1" applyAlignment="1">
      <alignment/>
    </xf>
    <xf numFmtId="0" fontId="6" fillId="0" borderId="108" xfId="0" applyFont="1" applyFill="1" applyBorder="1" applyAlignment="1">
      <alignment/>
    </xf>
    <xf numFmtId="0" fontId="16" fillId="0" borderId="108" xfId="0" applyFont="1" applyFill="1" applyBorder="1" applyAlignment="1">
      <alignment/>
    </xf>
    <xf numFmtId="0" fontId="13" fillId="0" borderId="110" xfId="0" applyFont="1" applyBorder="1" applyAlignment="1">
      <alignment/>
    </xf>
    <xf numFmtId="0" fontId="17" fillId="0" borderId="106" xfId="0" applyFont="1" applyBorder="1" applyAlignment="1">
      <alignment/>
    </xf>
    <xf numFmtId="0" fontId="6" fillId="0" borderId="111" xfId="0" applyFont="1" applyBorder="1" applyAlignment="1">
      <alignment/>
    </xf>
    <xf numFmtId="0" fontId="16" fillId="0" borderId="37" xfId="0" applyFont="1" applyFill="1" applyBorder="1" applyAlignment="1">
      <alignment/>
    </xf>
    <xf numFmtId="0" fontId="13" fillId="0" borderId="112" xfId="0" applyFont="1" applyBorder="1" applyAlignment="1">
      <alignment/>
    </xf>
    <xf numFmtId="0" fontId="13" fillId="0" borderId="113" xfId="0" applyFont="1" applyFill="1" applyBorder="1" applyAlignment="1">
      <alignment/>
    </xf>
    <xf numFmtId="0" fontId="13" fillId="0" borderId="105" xfId="0" applyFont="1" applyFill="1" applyBorder="1" applyAlignment="1">
      <alignment/>
    </xf>
    <xf numFmtId="0" fontId="0" fillId="0" borderId="105" xfId="0" applyBorder="1" applyAlignment="1">
      <alignment/>
    </xf>
    <xf numFmtId="0" fontId="13" fillId="0" borderId="112" xfId="0" applyFont="1" applyFill="1" applyBorder="1" applyAlignment="1">
      <alignment/>
    </xf>
    <xf numFmtId="0" fontId="13" fillId="0" borderId="107" xfId="0" applyFont="1" applyFill="1" applyBorder="1" applyAlignment="1">
      <alignment/>
    </xf>
    <xf numFmtId="0" fontId="10" fillId="0" borderId="114" xfId="0" applyFont="1" applyFill="1" applyBorder="1" applyAlignment="1">
      <alignment horizontal="center" wrapText="1"/>
    </xf>
    <xf numFmtId="0" fontId="10" fillId="0" borderId="115" xfId="0" applyFont="1" applyFill="1" applyBorder="1" applyAlignment="1">
      <alignment horizontal="center" wrapText="1"/>
    </xf>
    <xf numFmtId="0" fontId="13" fillId="0" borderId="116" xfId="0" applyFont="1" applyFill="1" applyBorder="1" applyAlignment="1">
      <alignment/>
    </xf>
    <xf numFmtId="0" fontId="13" fillId="0" borderId="117" xfId="0" applyFont="1" applyFill="1" applyBorder="1" applyAlignment="1">
      <alignment/>
    </xf>
    <xf numFmtId="0" fontId="6" fillId="0" borderId="115" xfId="0" applyFont="1" applyFill="1" applyBorder="1" applyAlignment="1">
      <alignment/>
    </xf>
    <xf numFmtId="0" fontId="13" fillId="0" borderId="118" xfId="0" applyFont="1" applyFill="1" applyBorder="1" applyAlignment="1">
      <alignment/>
    </xf>
    <xf numFmtId="0" fontId="10" fillId="0" borderId="62" xfId="0" applyFont="1" applyFill="1" applyBorder="1" applyAlignment="1">
      <alignment/>
    </xf>
    <xf numFmtId="0" fontId="13" fillId="0" borderId="79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6" fillId="0" borderId="36" xfId="0" applyFont="1" applyFill="1" applyBorder="1" applyAlignment="1">
      <alignment/>
    </xf>
    <xf numFmtId="0" fontId="10" fillId="0" borderId="117" xfId="0" applyFont="1" applyFill="1" applyBorder="1" applyAlignment="1">
      <alignment/>
    </xf>
    <xf numFmtId="0" fontId="10" fillId="0" borderId="119" xfId="0" applyFont="1" applyFill="1" applyBorder="1" applyAlignment="1">
      <alignment/>
    </xf>
    <xf numFmtId="0" fontId="10" fillId="0" borderId="120" xfId="0" applyFont="1" applyFill="1" applyBorder="1" applyAlignment="1">
      <alignment/>
    </xf>
    <xf numFmtId="0" fontId="10" fillId="0" borderId="121" xfId="0" applyFont="1" applyFill="1" applyBorder="1" applyAlignment="1">
      <alignment/>
    </xf>
    <xf numFmtId="0" fontId="10" fillId="0" borderId="122" xfId="0" applyFont="1" applyFill="1" applyBorder="1" applyAlignment="1">
      <alignment horizontal="center" wrapText="1"/>
    </xf>
    <xf numFmtId="0" fontId="10" fillId="0" borderId="114" xfId="0" applyFont="1" applyFill="1" applyBorder="1" applyAlignment="1">
      <alignment/>
    </xf>
    <xf numFmtId="0" fontId="6" fillId="0" borderId="119" xfId="0" applyFont="1" applyFill="1" applyBorder="1" applyAlignment="1">
      <alignment/>
    </xf>
    <xf numFmtId="0" fontId="6" fillId="0" borderId="120" xfId="0" applyFont="1" applyFill="1" applyBorder="1" applyAlignment="1">
      <alignment/>
    </xf>
    <xf numFmtId="0" fontId="6" fillId="0" borderId="121" xfId="0" applyFont="1" applyFill="1" applyBorder="1" applyAlignment="1">
      <alignment/>
    </xf>
    <xf numFmtId="0" fontId="10" fillId="0" borderId="113" xfId="0" applyFont="1" applyFill="1" applyBorder="1" applyAlignment="1">
      <alignment/>
    </xf>
    <xf numFmtId="0" fontId="16" fillId="0" borderId="114" xfId="0" applyFont="1" applyFill="1" applyBorder="1" applyAlignment="1">
      <alignment/>
    </xf>
    <xf numFmtId="0" fontId="10" fillId="0" borderId="82" xfId="0" applyFont="1" applyFill="1" applyBorder="1" applyAlignment="1">
      <alignment horizontal="center" wrapText="1"/>
    </xf>
    <xf numFmtId="0" fontId="10" fillId="0" borderId="101" xfId="0" applyFont="1" applyFill="1" applyBorder="1" applyAlignment="1">
      <alignment/>
    </xf>
    <xf numFmtId="0" fontId="10" fillId="0" borderId="115" xfId="0" applyFont="1" applyFill="1" applyBorder="1" applyAlignment="1">
      <alignment/>
    </xf>
    <xf numFmtId="0" fontId="10" fillId="0" borderId="103" xfId="0" applyFont="1" applyFill="1" applyBorder="1" applyAlignment="1">
      <alignment/>
    </xf>
    <xf numFmtId="0" fontId="10" fillId="0" borderId="70" xfId="0" applyFont="1" applyFill="1" applyBorder="1" applyAlignment="1">
      <alignment horizontal="center" wrapText="1"/>
    </xf>
    <xf numFmtId="0" fontId="10" fillId="0" borderId="110" xfId="0" applyFont="1" applyFill="1" applyBorder="1" applyAlignment="1">
      <alignment/>
    </xf>
    <xf numFmtId="0" fontId="6" fillId="0" borderId="103" xfId="0" applyFont="1" applyFill="1" applyBorder="1" applyAlignment="1">
      <alignment/>
    </xf>
    <xf numFmtId="0" fontId="0" fillId="0" borderId="9" xfId="0" applyBorder="1" applyAlignment="1">
      <alignment/>
    </xf>
    <xf numFmtId="0" fontId="2" fillId="0" borderId="10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23" xfId="0" applyFont="1" applyBorder="1" applyAlignment="1">
      <alignment/>
    </xf>
    <xf numFmtId="0" fontId="0" fillId="0" borderId="124" xfId="0" applyBorder="1" applyAlignment="1">
      <alignment/>
    </xf>
    <xf numFmtId="0" fontId="0" fillId="0" borderId="125" xfId="0" applyBorder="1" applyAlignment="1">
      <alignment/>
    </xf>
    <xf numFmtId="0" fontId="0" fillId="0" borderId="124" xfId="0" applyBorder="1" applyAlignment="1">
      <alignment/>
    </xf>
    <xf numFmtId="0" fontId="0" fillId="0" borderId="126" xfId="0" applyBorder="1" applyAlignment="1">
      <alignment/>
    </xf>
    <xf numFmtId="0" fontId="0" fillId="0" borderId="127" xfId="0" applyBorder="1" applyAlignment="1">
      <alignment/>
    </xf>
    <xf numFmtId="0" fontId="0" fillId="0" borderId="128" xfId="0" applyBorder="1" applyAlignment="1">
      <alignment/>
    </xf>
    <xf numFmtId="0" fontId="0" fillId="0" borderId="124" xfId="0" applyFill="1" applyBorder="1" applyAlignment="1">
      <alignment/>
    </xf>
    <xf numFmtId="0" fontId="0" fillId="0" borderId="28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26" xfId="0" applyFont="1" applyFill="1" applyBorder="1" applyAlignment="1">
      <alignment horizontal="left"/>
    </xf>
    <xf numFmtId="0" fontId="0" fillId="0" borderId="127" xfId="0" applyFill="1" applyBorder="1" applyAlignment="1">
      <alignment horizontal="left"/>
    </xf>
    <xf numFmtId="0" fontId="0" fillId="0" borderId="127" xfId="0" applyFill="1" applyBorder="1" applyAlignment="1">
      <alignment/>
    </xf>
    <xf numFmtId="0" fontId="0" fillId="0" borderId="128" xfId="0" applyFill="1" applyBorder="1" applyAlignment="1">
      <alignment/>
    </xf>
    <xf numFmtId="0" fontId="0" fillId="0" borderId="43" xfId="0" applyFill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4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55" xfId="0" applyBorder="1" applyAlignment="1">
      <alignment/>
    </xf>
    <xf numFmtId="0" fontId="0" fillId="0" borderId="59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93" xfId="0" applyFont="1" applyBorder="1" applyAlignment="1">
      <alignment/>
    </xf>
    <xf numFmtId="0" fontId="0" fillId="0" borderId="53" xfId="0" applyBorder="1" applyAlignment="1">
      <alignment/>
    </xf>
    <xf numFmtId="0" fontId="0" fillId="0" borderId="129" xfId="0" applyBorder="1" applyAlignment="1">
      <alignment/>
    </xf>
    <xf numFmtId="0" fontId="0" fillId="0" borderId="98" xfId="0" applyBorder="1" applyAlignment="1">
      <alignment/>
    </xf>
    <xf numFmtId="0" fontId="0" fillId="0" borderId="92" xfId="0" applyBorder="1" applyAlignment="1">
      <alignment/>
    </xf>
    <xf numFmtId="0" fontId="0" fillId="0" borderId="130" xfId="0" applyBorder="1" applyAlignment="1">
      <alignment/>
    </xf>
    <xf numFmtId="0" fontId="6" fillId="0" borderId="71" xfId="0" applyFont="1" applyBorder="1" applyAlignment="1">
      <alignment/>
    </xf>
    <xf numFmtId="0" fontId="0" fillId="0" borderId="131" xfId="0" applyFill="1" applyBorder="1" applyAlignment="1">
      <alignment/>
    </xf>
    <xf numFmtId="0" fontId="12" fillId="0" borderId="129" xfId="0" applyFont="1" applyBorder="1" applyAlignment="1">
      <alignment/>
    </xf>
    <xf numFmtId="0" fontId="0" fillId="0" borderId="131" xfId="0" applyBorder="1" applyAlignment="1">
      <alignment/>
    </xf>
    <xf numFmtId="0" fontId="0" fillId="0" borderId="97" xfId="0" applyFill="1" applyBorder="1" applyAlignment="1">
      <alignment/>
    </xf>
    <xf numFmtId="0" fontId="9" fillId="0" borderId="80" xfId="0" applyFont="1" applyFill="1" applyBorder="1" applyAlignment="1">
      <alignment horizontal="center" wrapText="1"/>
    </xf>
    <xf numFmtId="0" fontId="7" fillId="0" borderId="79" xfId="0" applyFont="1" applyFill="1" applyBorder="1" applyAlignment="1">
      <alignment horizontal="center" wrapText="1"/>
    </xf>
    <xf numFmtId="0" fontId="7" fillId="0" borderId="132" xfId="0" applyFont="1" applyFill="1" applyBorder="1" applyAlignment="1">
      <alignment horizontal="center" wrapText="1"/>
    </xf>
    <xf numFmtId="0" fontId="7" fillId="0" borderId="104" xfId="0" applyFont="1" applyFill="1" applyBorder="1" applyAlignment="1">
      <alignment horizontal="center" wrapText="1"/>
    </xf>
    <xf numFmtId="0" fontId="12" fillId="0" borderId="36" xfId="0" applyFont="1" applyBorder="1" applyAlignment="1">
      <alignment horizontal="center"/>
    </xf>
    <xf numFmtId="0" fontId="4" fillId="0" borderId="32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33" xfId="0" applyFont="1" applyBorder="1" applyAlignment="1">
      <alignment/>
    </xf>
    <xf numFmtId="0" fontId="9" fillId="0" borderId="4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8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13" fillId="0" borderId="5" xfId="0" applyFont="1" applyBorder="1" applyAlignment="1">
      <alignment/>
    </xf>
    <xf numFmtId="0" fontId="17" fillId="0" borderId="9" xfId="0" applyFont="1" applyBorder="1" applyAlignment="1">
      <alignment/>
    </xf>
    <xf numFmtId="0" fontId="13" fillId="0" borderId="73" xfId="0" applyFont="1" applyBorder="1" applyAlignment="1">
      <alignment horizontal="center" wrapText="1"/>
    </xf>
    <xf numFmtId="0" fontId="13" fillId="0" borderId="63" xfId="0" applyFont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80" xfId="0" applyFont="1" applyFill="1" applyBorder="1" applyAlignment="1">
      <alignment horizontal="center" wrapText="1"/>
    </xf>
    <xf numFmtId="0" fontId="10" fillId="0" borderId="79" xfId="0" applyFont="1" applyFill="1" applyBorder="1" applyAlignment="1">
      <alignment horizontal="center" wrapText="1"/>
    </xf>
    <xf numFmtId="0" fontId="10" fillId="0" borderId="132" xfId="0" applyFont="1" applyFill="1" applyBorder="1" applyAlignment="1">
      <alignment horizontal="center" wrapText="1"/>
    </xf>
    <xf numFmtId="0" fontId="10" fillId="0" borderId="104" xfId="0" applyFont="1" applyFill="1" applyBorder="1" applyAlignment="1">
      <alignment horizontal="center" wrapText="1"/>
    </xf>
    <xf numFmtId="0" fontId="10" fillId="0" borderId="134" xfId="0" applyFont="1" applyFill="1" applyBorder="1" applyAlignment="1">
      <alignment horizontal="center" wrapText="1"/>
    </xf>
    <xf numFmtId="0" fontId="10" fillId="0" borderId="135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73" xfId="0" applyFont="1" applyFill="1" applyBorder="1" applyAlignment="1">
      <alignment horizontal="center" wrapText="1"/>
    </xf>
    <xf numFmtId="0" fontId="10" fillId="0" borderId="63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 shrinkToFit="1"/>
    </xf>
    <xf numFmtId="0" fontId="0" fillId="0" borderId="7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wrapText="1"/>
    </xf>
    <xf numFmtId="0" fontId="2" fillId="0" borderId="78" xfId="0" applyFont="1" applyFill="1" applyBorder="1" applyAlignment="1">
      <alignment horizontal="center"/>
    </xf>
    <xf numFmtId="0" fontId="0" fillId="0" borderId="133" xfId="0" applyFont="1" applyBorder="1" applyAlignment="1">
      <alignment/>
    </xf>
    <xf numFmtId="0" fontId="8" fillId="0" borderId="7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3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" fillId="0" borderId="5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D1">
      <selection activeCell="J8" sqref="J8:J9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1" width="9.875" style="0" customWidth="1"/>
    <col min="12" max="13" width="10.00390625" style="0" customWidth="1"/>
    <col min="14" max="14" width="0" style="0" hidden="1" customWidth="1"/>
  </cols>
  <sheetData>
    <row r="1" spans="8:13" ht="12.75">
      <c r="H1" s="656" t="s">
        <v>0</v>
      </c>
      <c r="I1" s="656"/>
      <c r="J1" s="656"/>
      <c r="M1" s="1"/>
    </row>
    <row r="3" spans="2:13" ht="12.75">
      <c r="B3" s="657" t="s">
        <v>1</v>
      </c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2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24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5" t="s">
        <v>8</v>
      </c>
      <c r="H5" s="5" t="s">
        <v>4</v>
      </c>
      <c r="I5" s="5" t="s">
        <v>9</v>
      </c>
      <c r="J5" s="5" t="s">
        <v>6</v>
      </c>
      <c r="K5" s="7"/>
      <c r="L5" s="7"/>
      <c r="N5" s="8"/>
    </row>
    <row r="6" spans="1:14" ht="12.75">
      <c r="A6" s="9" t="s">
        <v>10</v>
      </c>
      <c r="B6" s="10">
        <v>308737</v>
      </c>
      <c r="C6" s="10">
        <v>321847</v>
      </c>
      <c r="D6" s="10">
        <v>401463</v>
      </c>
      <c r="E6" s="10">
        <v>289521</v>
      </c>
      <c r="F6" s="11" t="s">
        <v>11</v>
      </c>
      <c r="G6" s="12">
        <v>866709</v>
      </c>
      <c r="H6" s="12">
        <v>877724</v>
      </c>
      <c r="I6" s="12">
        <v>882678</v>
      </c>
      <c r="J6" s="12">
        <v>767607</v>
      </c>
      <c r="K6" s="13"/>
      <c r="L6" s="13"/>
      <c r="N6" s="14"/>
    </row>
    <row r="7" spans="1:14" ht="12.75">
      <c r="A7" s="15" t="s">
        <v>12</v>
      </c>
      <c r="B7" s="16">
        <v>293800</v>
      </c>
      <c r="C7" s="16">
        <v>297100</v>
      </c>
      <c r="D7" s="16">
        <v>309300</v>
      </c>
      <c r="E7" s="16">
        <v>309300</v>
      </c>
      <c r="F7" s="17" t="s">
        <v>13</v>
      </c>
      <c r="G7" s="18">
        <v>277084</v>
      </c>
      <c r="H7" s="18">
        <v>280014</v>
      </c>
      <c r="I7" s="18">
        <v>279246</v>
      </c>
      <c r="J7" s="18">
        <v>243099</v>
      </c>
      <c r="K7" s="7"/>
      <c r="L7" s="7"/>
      <c r="N7" s="19"/>
    </row>
    <row r="8" spans="1:14" ht="12.75">
      <c r="A8" s="15" t="s">
        <v>14</v>
      </c>
      <c r="B8" s="16">
        <v>1500</v>
      </c>
      <c r="C8" s="16">
        <v>2400</v>
      </c>
      <c r="D8" s="16">
        <v>2299</v>
      </c>
      <c r="E8" s="16">
        <v>2299</v>
      </c>
      <c r="F8" s="17" t="s">
        <v>15</v>
      </c>
      <c r="G8" s="16">
        <v>547131</v>
      </c>
      <c r="H8" s="16">
        <v>636457</v>
      </c>
      <c r="I8" s="16">
        <v>642938</v>
      </c>
      <c r="J8" s="16">
        <v>596119</v>
      </c>
      <c r="K8" s="7"/>
      <c r="L8" s="7"/>
      <c r="N8" s="19"/>
    </row>
    <row r="9" spans="1:14" ht="12.75">
      <c r="A9" s="15" t="s">
        <v>16</v>
      </c>
      <c r="B9" s="16">
        <v>5446</v>
      </c>
      <c r="C9" s="16">
        <v>7046</v>
      </c>
      <c r="D9" s="16">
        <v>6405</v>
      </c>
      <c r="E9" s="16">
        <v>6405</v>
      </c>
      <c r="F9" s="17" t="s">
        <v>17</v>
      </c>
      <c r="G9" s="16">
        <v>19800</v>
      </c>
      <c r="H9" s="16">
        <v>20846</v>
      </c>
      <c r="I9" s="16">
        <v>20000</v>
      </c>
      <c r="J9" s="16">
        <v>62929</v>
      </c>
      <c r="K9" s="7"/>
      <c r="L9" s="7"/>
      <c r="N9" s="19"/>
    </row>
    <row r="10" spans="1:14" ht="12.75">
      <c r="A10" s="15" t="s">
        <v>18</v>
      </c>
      <c r="B10" s="16">
        <v>130514</v>
      </c>
      <c r="C10" s="16">
        <v>117645</v>
      </c>
      <c r="D10" s="16">
        <v>117593</v>
      </c>
      <c r="E10" s="16">
        <v>117593</v>
      </c>
      <c r="F10" s="17" t="s">
        <v>19</v>
      </c>
      <c r="G10" s="16">
        <v>18025</v>
      </c>
      <c r="H10" s="16">
        <v>18475</v>
      </c>
      <c r="I10" s="16">
        <v>24685</v>
      </c>
      <c r="J10" s="16">
        <v>24785</v>
      </c>
      <c r="K10" s="7"/>
      <c r="L10" s="7"/>
      <c r="N10" s="19"/>
    </row>
    <row r="11" spans="1:14" ht="12.75">
      <c r="A11" s="15" t="s">
        <v>20</v>
      </c>
      <c r="B11" s="16">
        <v>0</v>
      </c>
      <c r="C11" s="16">
        <v>4643</v>
      </c>
      <c r="D11" s="16">
        <v>0</v>
      </c>
      <c r="E11" s="16">
        <v>1868</v>
      </c>
      <c r="F11" s="17" t="s">
        <v>21</v>
      </c>
      <c r="G11" s="16">
        <v>23971</v>
      </c>
      <c r="H11" s="16">
        <v>25608</v>
      </c>
      <c r="I11" s="16">
        <v>34143</v>
      </c>
      <c r="J11" s="16">
        <v>37272</v>
      </c>
      <c r="K11" s="7"/>
      <c r="L11" s="7"/>
      <c r="N11" s="19"/>
    </row>
    <row r="12" spans="1:14" ht="12.75">
      <c r="A12" s="15" t="s">
        <v>22</v>
      </c>
      <c r="B12" s="16">
        <v>486050</v>
      </c>
      <c r="C12" s="16">
        <v>490506</v>
      </c>
      <c r="D12" s="16">
        <v>541008</v>
      </c>
      <c r="E12" s="16">
        <v>546147</v>
      </c>
      <c r="F12" s="17" t="s">
        <v>23</v>
      </c>
      <c r="G12" s="16">
        <v>1887</v>
      </c>
      <c r="H12" s="16">
        <v>3745</v>
      </c>
      <c r="I12" s="16">
        <v>567</v>
      </c>
      <c r="J12" s="16">
        <v>1362</v>
      </c>
      <c r="K12" s="7"/>
      <c r="L12" s="7"/>
      <c r="N12" s="19"/>
    </row>
    <row r="13" spans="1:14" ht="12.75">
      <c r="A13" s="15" t="s">
        <v>24</v>
      </c>
      <c r="B13" s="16">
        <v>17000</v>
      </c>
      <c r="C13" s="16">
        <v>17065</v>
      </c>
      <c r="D13" s="16">
        <v>0</v>
      </c>
      <c r="E13" s="16">
        <v>0</v>
      </c>
      <c r="F13" s="17" t="s">
        <v>25</v>
      </c>
      <c r="G13" s="16">
        <v>53571</v>
      </c>
      <c r="H13" s="16">
        <v>53571</v>
      </c>
      <c r="I13" s="16">
        <v>33350</v>
      </c>
      <c r="J13" s="16">
        <v>33350</v>
      </c>
      <c r="K13" s="7"/>
      <c r="L13" s="7"/>
      <c r="N13" s="19"/>
    </row>
    <row r="14" spans="1:14" ht="12.75">
      <c r="A14" s="15" t="s">
        <v>26</v>
      </c>
      <c r="B14" s="16">
        <v>65500</v>
      </c>
      <c r="C14" s="16">
        <v>65500</v>
      </c>
      <c r="D14" s="16">
        <v>209608</v>
      </c>
      <c r="E14" s="16">
        <v>224008</v>
      </c>
      <c r="F14" s="17" t="s">
        <v>27</v>
      </c>
      <c r="G14" s="16">
        <v>19483</v>
      </c>
      <c r="H14" s="16">
        <v>19483</v>
      </c>
      <c r="I14" s="16">
        <v>54972</v>
      </c>
      <c r="J14" s="16">
        <v>54972</v>
      </c>
      <c r="K14" s="7"/>
      <c r="L14" s="7"/>
      <c r="N14" s="19"/>
    </row>
    <row r="15" spans="1:14" ht="12.75">
      <c r="A15" s="20" t="s">
        <v>28</v>
      </c>
      <c r="B15" s="16">
        <v>0</v>
      </c>
      <c r="C15" s="16">
        <v>0</v>
      </c>
      <c r="D15" s="16">
        <v>0</v>
      </c>
      <c r="E15" s="16">
        <v>0</v>
      </c>
      <c r="F15" s="17" t="s">
        <v>29</v>
      </c>
      <c r="G15" s="16">
        <v>112782</v>
      </c>
      <c r="H15" s="16">
        <v>176726</v>
      </c>
      <c r="I15" s="16">
        <v>899673</v>
      </c>
      <c r="J15" s="16">
        <v>914622</v>
      </c>
      <c r="K15" s="7"/>
      <c r="L15" s="7"/>
      <c r="N15" s="19"/>
    </row>
    <row r="16" spans="1:14" ht="12.75">
      <c r="A16" s="15" t="s">
        <v>30</v>
      </c>
      <c r="B16" s="16">
        <v>0</v>
      </c>
      <c r="C16" s="16">
        <v>0</v>
      </c>
      <c r="D16" s="16">
        <v>706585</v>
      </c>
      <c r="E16" s="16">
        <v>706585</v>
      </c>
      <c r="F16" s="17" t="s">
        <v>31</v>
      </c>
      <c r="G16" s="16">
        <v>0</v>
      </c>
      <c r="H16" s="16">
        <v>9257</v>
      </c>
      <c r="I16" s="16">
        <v>38560</v>
      </c>
      <c r="J16" s="16">
        <v>54060</v>
      </c>
      <c r="K16" s="7"/>
      <c r="L16" s="7"/>
      <c r="N16" s="19"/>
    </row>
    <row r="17" spans="1:14" ht="12.75">
      <c r="A17" s="15" t="s">
        <v>32</v>
      </c>
      <c r="B17" s="16">
        <v>9678</v>
      </c>
      <c r="C17" s="16">
        <v>9678</v>
      </c>
      <c r="D17" s="16">
        <v>11400</v>
      </c>
      <c r="E17" s="16">
        <v>11400</v>
      </c>
      <c r="F17" s="17" t="s">
        <v>33</v>
      </c>
      <c r="G17" s="16">
        <v>0</v>
      </c>
      <c r="H17" s="16">
        <v>0</v>
      </c>
      <c r="I17" s="16">
        <v>0</v>
      </c>
      <c r="J17" s="16">
        <v>0</v>
      </c>
      <c r="K17" s="7"/>
      <c r="L17" s="7"/>
      <c r="N17" s="19"/>
    </row>
    <row r="18" spans="1:14" ht="12.75">
      <c r="A18" s="15" t="s">
        <v>34</v>
      </c>
      <c r="B18" s="16">
        <v>0</v>
      </c>
      <c r="C18" s="16">
        <v>0</v>
      </c>
      <c r="D18" s="16">
        <v>0</v>
      </c>
      <c r="E18" s="16">
        <v>0</v>
      </c>
      <c r="F18" s="17" t="s">
        <v>35</v>
      </c>
      <c r="G18" s="16">
        <v>0</v>
      </c>
      <c r="H18" s="16">
        <v>0</v>
      </c>
      <c r="I18" s="16">
        <v>0</v>
      </c>
      <c r="J18" s="16">
        <v>0</v>
      </c>
      <c r="K18" s="7"/>
      <c r="L18" s="7"/>
      <c r="N18" s="19"/>
    </row>
    <row r="19" spans="1:14" ht="12.75">
      <c r="A19" s="15" t="s">
        <v>36</v>
      </c>
      <c r="B19" s="16">
        <v>450</v>
      </c>
      <c r="C19" s="16">
        <v>450</v>
      </c>
      <c r="D19" s="16">
        <v>650</v>
      </c>
      <c r="E19" s="16">
        <v>650</v>
      </c>
      <c r="F19" s="17" t="s">
        <v>37</v>
      </c>
      <c r="G19" s="16">
        <v>150</v>
      </c>
      <c r="H19" s="16">
        <v>150</v>
      </c>
      <c r="I19" s="16">
        <v>0</v>
      </c>
      <c r="J19" s="16">
        <v>0</v>
      </c>
      <c r="K19" s="7"/>
      <c r="L19" s="7"/>
      <c r="N19" s="19"/>
    </row>
    <row r="20" spans="1:14" ht="12.75">
      <c r="A20" s="15" t="s">
        <v>38</v>
      </c>
      <c r="B20" s="16">
        <v>2050</v>
      </c>
      <c r="C20" s="16">
        <v>59670</v>
      </c>
      <c r="D20" s="16">
        <v>384231</v>
      </c>
      <c r="E20" s="16">
        <v>509442</v>
      </c>
      <c r="F20" s="17" t="s">
        <v>39</v>
      </c>
      <c r="G20" s="16">
        <v>550</v>
      </c>
      <c r="H20" s="16">
        <v>2811</v>
      </c>
      <c r="I20" s="16">
        <v>44384</v>
      </c>
      <c r="J20" s="16">
        <v>144129</v>
      </c>
      <c r="K20" s="7"/>
      <c r="L20" s="7"/>
      <c r="N20" s="19"/>
    </row>
    <row r="21" spans="1:14" ht="12.75">
      <c r="A21" s="15" t="s">
        <v>40</v>
      </c>
      <c r="B21" s="16">
        <v>594291</v>
      </c>
      <c r="C21" s="16">
        <v>643190</v>
      </c>
      <c r="D21" s="16">
        <v>598037</v>
      </c>
      <c r="E21" s="16">
        <v>542471</v>
      </c>
      <c r="F21" s="17" t="s">
        <v>41</v>
      </c>
      <c r="G21" s="16"/>
      <c r="H21" s="16"/>
      <c r="I21" s="16">
        <v>380000</v>
      </c>
      <c r="J21" s="16">
        <v>380000</v>
      </c>
      <c r="K21" s="7"/>
      <c r="L21" s="7"/>
      <c r="N21" s="19"/>
    </row>
    <row r="22" spans="1:14" ht="12.75">
      <c r="A22" s="15" t="s">
        <v>42</v>
      </c>
      <c r="B22" s="16">
        <v>1000000</v>
      </c>
      <c r="C22" s="16">
        <v>1000000</v>
      </c>
      <c r="D22" s="16">
        <v>0</v>
      </c>
      <c r="E22" s="16">
        <v>0</v>
      </c>
      <c r="F22" s="17" t="s">
        <v>43</v>
      </c>
      <c r="G22" s="16">
        <v>317000</v>
      </c>
      <c r="H22" s="16">
        <v>317000</v>
      </c>
      <c r="I22" s="16">
        <v>0</v>
      </c>
      <c r="J22" s="16">
        <v>0</v>
      </c>
      <c r="K22" s="7"/>
      <c r="L22" s="7"/>
      <c r="N22" s="19"/>
    </row>
    <row r="23" spans="1:14" ht="12.75">
      <c r="A23" s="21"/>
      <c r="B23" s="22"/>
      <c r="C23" s="22"/>
      <c r="D23" s="22"/>
      <c r="E23" s="22"/>
      <c r="F23" s="23" t="s">
        <v>44</v>
      </c>
      <c r="G23" s="22">
        <v>243543</v>
      </c>
      <c r="H23" s="22">
        <v>243543</v>
      </c>
      <c r="I23" s="22">
        <v>7663</v>
      </c>
      <c r="J23" s="22">
        <v>7663</v>
      </c>
      <c r="K23" s="7"/>
      <c r="L23" s="7"/>
      <c r="N23" s="19"/>
    </row>
    <row r="24" spans="1:14" ht="12.75">
      <c r="A24" s="21"/>
      <c r="B24" s="24"/>
      <c r="C24" s="24"/>
      <c r="D24" s="24"/>
      <c r="E24" s="24"/>
      <c r="F24" s="23" t="s">
        <v>45</v>
      </c>
      <c r="G24" s="24">
        <v>442200</v>
      </c>
      <c r="H24" s="24">
        <v>380200</v>
      </c>
      <c r="I24" s="24">
        <v>0</v>
      </c>
      <c r="J24" s="24">
        <v>0</v>
      </c>
      <c r="K24" s="7"/>
      <c r="L24" s="7"/>
      <c r="N24" s="19"/>
    </row>
    <row r="25" spans="1:14" ht="12.75">
      <c r="A25" s="25" t="s">
        <v>46</v>
      </c>
      <c r="B25" s="25">
        <f>SUM(B6:B24)</f>
        <v>2915016</v>
      </c>
      <c r="C25" s="25">
        <f>SUM(C6:C24)</f>
        <v>3036740</v>
      </c>
      <c r="D25" s="25">
        <f>SUM(D6:D24)</f>
        <v>3288579</v>
      </c>
      <c r="E25" s="25">
        <f>SUM(E6:E24)</f>
        <v>3267689</v>
      </c>
      <c r="F25" s="25" t="s">
        <v>47</v>
      </c>
      <c r="G25" s="25">
        <f>SUM(G6:G24)</f>
        <v>2943886</v>
      </c>
      <c r="H25" s="25">
        <f>SUM(H6:H24)</f>
        <v>3065610</v>
      </c>
      <c r="I25" s="25">
        <f>SUM(I6:I24)</f>
        <v>3342859</v>
      </c>
      <c r="J25" s="25">
        <f>SUM(J6:J24)</f>
        <v>3321969</v>
      </c>
      <c r="K25" s="7"/>
      <c r="L25" s="7"/>
      <c r="N25" s="26"/>
    </row>
    <row r="26" spans="1:14" ht="12.75">
      <c r="A26" s="25" t="s">
        <v>48</v>
      </c>
      <c r="B26" s="25">
        <f>G25-B25</f>
        <v>28870</v>
      </c>
      <c r="C26" s="25">
        <f>H25-C25</f>
        <v>28870</v>
      </c>
      <c r="D26" s="25">
        <f>I25-D25</f>
        <v>54280</v>
      </c>
      <c r="E26" s="25">
        <f>J25-E25</f>
        <v>54280</v>
      </c>
      <c r="F26" s="27"/>
      <c r="G26" s="27"/>
      <c r="H26" s="27"/>
      <c r="I26" s="27"/>
      <c r="J26" s="7"/>
      <c r="K26" s="28"/>
      <c r="L26" s="28"/>
      <c r="N26" s="29"/>
    </row>
    <row r="27" spans="1:12" ht="12.75">
      <c r="A27" s="30" t="s">
        <v>49</v>
      </c>
      <c r="B27" s="31">
        <v>0</v>
      </c>
      <c r="C27" s="31">
        <v>0</v>
      </c>
      <c r="D27" s="31">
        <v>0</v>
      </c>
      <c r="E27" s="31">
        <v>0</v>
      </c>
      <c r="F27" s="27"/>
      <c r="G27" s="27"/>
      <c r="H27" s="27"/>
      <c r="I27" s="27"/>
      <c r="J27" s="7"/>
      <c r="K27" s="7"/>
      <c r="L27" s="7"/>
    </row>
    <row r="28" spans="1:12" ht="12.75">
      <c r="A28" s="32" t="s">
        <v>50</v>
      </c>
      <c r="B28" s="33">
        <f>G25-B25</f>
        <v>28870</v>
      </c>
      <c r="C28" s="33">
        <f>H25-C25</f>
        <v>28870</v>
      </c>
      <c r="D28" s="33">
        <f>I25-D25</f>
        <v>54280</v>
      </c>
      <c r="E28" s="33">
        <f>J25-E25</f>
        <v>54280</v>
      </c>
      <c r="F28" s="27"/>
      <c r="G28" s="27"/>
      <c r="H28" s="27"/>
      <c r="I28" s="27"/>
      <c r="J28" s="7"/>
      <c r="K28" s="7"/>
      <c r="L28" s="7"/>
    </row>
    <row r="29" spans="9:12" ht="12.75">
      <c r="I29" s="3"/>
      <c r="J29" s="3"/>
      <c r="K29" s="7"/>
      <c r="L29" s="7"/>
    </row>
    <row r="30" spans="11:12" ht="12.75"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</sheetData>
  <mergeCells count="2">
    <mergeCell ref="H1:J1"/>
    <mergeCell ref="B3:L3"/>
  </mergeCells>
  <printOptions/>
  <pageMargins left="0.19652777777777777" right="0.19652777777777777" top="0.9840277777777778" bottom="0.9840277777777778" header="0.5118055555555556" footer="0.5118055555555556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8">
      <selection activeCell="H14" sqref="H14"/>
    </sheetView>
  </sheetViews>
  <sheetFormatPr defaultColWidth="9.00390625" defaultRowHeight="12.75"/>
  <cols>
    <col min="2" max="2" width="38.375" style="0" customWidth="1"/>
    <col min="3" max="5" width="10.625" style="0" customWidth="1"/>
    <col min="6" max="6" width="10.75390625" style="0" customWidth="1"/>
  </cols>
  <sheetData>
    <row r="1" ht="12.75">
      <c r="D1" t="s">
        <v>361</v>
      </c>
    </row>
    <row r="2" spans="1:4" ht="12.75">
      <c r="A2" s="658" t="s">
        <v>362</v>
      </c>
      <c r="B2" s="658"/>
      <c r="C2" s="658"/>
      <c r="D2" s="658"/>
    </row>
    <row r="3" ht="12.75">
      <c r="E3" t="s">
        <v>162</v>
      </c>
    </row>
    <row r="4" spans="1:6" ht="27" customHeight="1">
      <c r="A4" s="70" t="s">
        <v>111</v>
      </c>
      <c r="B4" s="427" t="s">
        <v>66</v>
      </c>
      <c r="C4" s="71" t="s">
        <v>363</v>
      </c>
      <c r="D4" s="71" t="s">
        <v>364</v>
      </c>
      <c r="E4" s="71" t="s">
        <v>365</v>
      </c>
      <c r="F4" s="71" t="s">
        <v>366</v>
      </c>
    </row>
    <row r="5" spans="1:6" ht="3.75" customHeight="1">
      <c r="A5" s="112"/>
      <c r="B5" s="428"/>
      <c r="C5" s="429"/>
      <c r="D5" s="429"/>
      <c r="E5" s="429"/>
      <c r="F5" s="429"/>
    </row>
    <row r="6" spans="1:6" ht="12.75">
      <c r="A6" s="94"/>
      <c r="B6" s="430" t="s">
        <v>29</v>
      </c>
      <c r="C6" s="431"/>
      <c r="D6" s="431"/>
      <c r="E6" s="431"/>
      <c r="F6" s="431"/>
    </row>
    <row r="7" spans="1:6" ht="12.75">
      <c r="A7" s="128" t="s">
        <v>150</v>
      </c>
      <c r="B7" s="432" t="s">
        <v>367</v>
      </c>
      <c r="C7" s="142"/>
      <c r="D7" s="142"/>
      <c r="E7" s="142"/>
      <c r="F7" s="142"/>
    </row>
    <row r="8" spans="1:6" ht="12.75">
      <c r="A8" s="128"/>
      <c r="B8" s="433" t="s">
        <v>368</v>
      </c>
      <c r="C8" s="142">
        <v>2433</v>
      </c>
      <c r="D8" s="142">
        <v>2433</v>
      </c>
      <c r="E8" s="142"/>
      <c r="F8" s="142"/>
    </row>
    <row r="9" spans="1:6" ht="12.75">
      <c r="A9" s="128"/>
      <c r="B9" s="433" t="s">
        <v>369</v>
      </c>
      <c r="C9" s="142"/>
      <c r="D9" s="142"/>
      <c r="E9" s="142"/>
      <c r="F9" s="142"/>
    </row>
    <row r="10" spans="1:6" ht="12.75">
      <c r="A10" s="128"/>
      <c r="B10" s="433" t="s">
        <v>370</v>
      </c>
      <c r="C10" s="142">
        <v>1988</v>
      </c>
      <c r="D10" s="142">
        <v>1988</v>
      </c>
      <c r="E10" s="142"/>
      <c r="F10" s="142"/>
    </row>
    <row r="11" spans="1:6" ht="12.75">
      <c r="A11" s="128"/>
      <c r="B11" s="433" t="s">
        <v>371</v>
      </c>
      <c r="C11" s="142">
        <v>3120</v>
      </c>
      <c r="D11" s="142">
        <v>3120</v>
      </c>
      <c r="E11" s="142"/>
      <c r="F11" s="142"/>
    </row>
    <row r="12" spans="1:6" ht="12.75">
      <c r="A12" s="128"/>
      <c r="B12" s="433" t="s">
        <v>638</v>
      </c>
      <c r="C12" s="142">
        <v>22241</v>
      </c>
      <c r="D12" s="142">
        <v>22241</v>
      </c>
      <c r="E12" s="142">
        <v>22260</v>
      </c>
      <c r="F12" s="142">
        <v>21998</v>
      </c>
    </row>
    <row r="13" spans="1:6" ht="12.75">
      <c r="A13" s="128"/>
      <c r="B13" s="433" t="s">
        <v>372</v>
      </c>
      <c r="C13" s="142">
        <v>59000</v>
      </c>
      <c r="D13" s="142">
        <v>59000</v>
      </c>
      <c r="E13" s="142">
        <v>593754</v>
      </c>
      <c r="F13" s="142">
        <v>593754</v>
      </c>
    </row>
    <row r="14" spans="1:6" ht="12.75">
      <c r="A14" s="128"/>
      <c r="B14" s="433" t="s">
        <v>373</v>
      </c>
      <c r="C14" s="142"/>
      <c r="D14" s="142"/>
      <c r="E14" s="142">
        <v>211900</v>
      </c>
      <c r="F14" s="142">
        <v>211900</v>
      </c>
    </row>
    <row r="15" spans="1:6" ht="12.75">
      <c r="A15" s="128"/>
      <c r="B15" s="433" t="s">
        <v>374</v>
      </c>
      <c r="C15" s="142">
        <v>24000</v>
      </c>
      <c r="D15" s="142">
        <v>24000</v>
      </c>
      <c r="E15" s="142"/>
      <c r="F15" s="142"/>
    </row>
    <row r="16" spans="1:6" ht="12.75">
      <c r="A16" s="128"/>
      <c r="B16" s="433" t="s">
        <v>375</v>
      </c>
      <c r="C16" s="142"/>
      <c r="D16" s="142">
        <v>26344</v>
      </c>
      <c r="E16" s="142"/>
      <c r="F16" s="142"/>
    </row>
    <row r="17" spans="1:6" ht="12.75">
      <c r="A17" s="128"/>
      <c r="B17" s="433" t="s">
        <v>376</v>
      </c>
      <c r="C17" s="142"/>
      <c r="D17" s="142">
        <v>345</v>
      </c>
      <c r="E17" s="142">
        <v>348</v>
      </c>
      <c r="F17" s="142">
        <v>348</v>
      </c>
    </row>
    <row r="18" spans="1:6" ht="12.75">
      <c r="A18" s="128"/>
      <c r="B18" s="434" t="s">
        <v>377</v>
      </c>
      <c r="C18" s="142"/>
      <c r="D18" s="142"/>
      <c r="E18" s="142">
        <v>120</v>
      </c>
      <c r="F18" s="142">
        <v>120</v>
      </c>
    </row>
    <row r="19" spans="1:6" ht="12.75">
      <c r="A19" s="128"/>
      <c r="B19" s="433" t="s">
        <v>378</v>
      </c>
      <c r="C19" s="142"/>
      <c r="D19" s="142">
        <v>2700</v>
      </c>
      <c r="E19" s="142">
        <v>3600</v>
      </c>
      <c r="F19" s="142">
        <v>3600</v>
      </c>
    </row>
    <row r="20" spans="1:6" ht="12.75">
      <c r="A20" s="128"/>
      <c r="B20" s="433" t="s">
        <v>379</v>
      </c>
      <c r="C20" s="142"/>
      <c r="D20" s="142"/>
      <c r="E20" s="142">
        <v>480</v>
      </c>
      <c r="F20" s="142">
        <v>0</v>
      </c>
    </row>
    <row r="21" spans="1:6" ht="12.75">
      <c r="A21" s="128"/>
      <c r="B21" s="433" t="s">
        <v>380</v>
      </c>
      <c r="C21" s="142"/>
      <c r="D21" s="142"/>
      <c r="E21" s="142">
        <v>222</v>
      </c>
      <c r="F21" s="142">
        <v>222</v>
      </c>
    </row>
    <row r="22" spans="1:6" ht="12.75">
      <c r="A22" s="128"/>
      <c r="B22" s="433" t="s">
        <v>381</v>
      </c>
      <c r="C22" s="142"/>
      <c r="D22" s="142"/>
      <c r="E22" s="142">
        <v>846</v>
      </c>
      <c r="F22" s="142">
        <v>846</v>
      </c>
    </row>
    <row r="23" spans="1:6" ht="12.75">
      <c r="A23" s="128"/>
      <c r="B23" s="433" t="s">
        <v>375</v>
      </c>
      <c r="C23" s="142"/>
      <c r="D23" s="142"/>
      <c r="E23" s="142">
        <v>17143</v>
      </c>
      <c r="F23" s="142">
        <v>17143</v>
      </c>
    </row>
    <row r="24" spans="1:6" ht="12.75">
      <c r="A24" s="128"/>
      <c r="B24" s="433" t="s">
        <v>382</v>
      </c>
      <c r="C24" s="142"/>
      <c r="D24" s="142"/>
      <c r="E24" s="142">
        <v>40500</v>
      </c>
      <c r="F24" s="142">
        <v>41000</v>
      </c>
    </row>
    <row r="25" spans="1:6" ht="33.75">
      <c r="A25" s="128"/>
      <c r="B25" s="655" t="s">
        <v>636</v>
      </c>
      <c r="C25" s="142"/>
      <c r="D25" s="142"/>
      <c r="E25" s="142"/>
      <c r="F25" s="142">
        <v>3066</v>
      </c>
    </row>
    <row r="26" spans="1:6" ht="12.75">
      <c r="A26" s="128"/>
      <c r="B26" s="433" t="s">
        <v>563</v>
      </c>
      <c r="C26" s="142"/>
      <c r="D26" s="142"/>
      <c r="E26" s="142"/>
      <c r="F26" s="142">
        <v>2640</v>
      </c>
    </row>
    <row r="27" spans="1:6" ht="22.5">
      <c r="A27" s="128"/>
      <c r="B27" s="655" t="s">
        <v>637</v>
      </c>
      <c r="C27" s="142"/>
      <c r="D27" s="142"/>
      <c r="E27" s="142"/>
      <c r="F27" s="142">
        <v>956</v>
      </c>
    </row>
    <row r="28" spans="1:6" ht="12.75">
      <c r="A28" s="128"/>
      <c r="B28" s="433" t="s">
        <v>564</v>
      </c>
      <c r="C28" s="142"/>
      <c r="D28" s="142"/>
      <c r="E28" s="142"/>
      <c r="F28" s="142">
        <v>5769</v>
      </c>
    </row>
    <row r="29" spans="1:6" ht="12.75">
      <c r="A29" s="128"/>
      <c r="B29" s="433"/>
      <c r="C29" s="142"/>
      <c r="D29" s="142"/>
      <c r="E29" s="142"/>
      <c r="F29" s="142"/>
    </row>
    <row r="30" spans="1:6" ht="12.75">
      <c r="A30" s="128" t="s">
        <v>148</v>
      </c>
      <c r="B30" s="432" t="s">
        <v>383</v>
      </c>
      <c r="C30" s="142"/>
      <c r="D30" s="142"/>
      <c r="E30" s="142"/>
      <c r="F30" s="142"/>
    </row>
    <row r="31" spans="1:6" ht="12.75">
      <c r="A31" s="128"/>
      <c r="B31" s="432"/>
      <c r="C31" s="435"/>
      <c r="D31" s="435"/>
      <c r="E31" s="435"/>
      <c r="F31" s="435"/>
    </row>
    <row r="32" spans="1:6" ht="12.75">
      <c r="A32" s="128" t="s">
        <v>133</v>
      </c>
      <c r="B32" s="432" t="s">
        <v>384</v>
      </c>
      <c r="C32" s="435"/>
      <c r="D32" s="435"/>
      <c r="E32" s="435"/>
      <c r="F32" s="435"/>
    </row>
    <row r="33" spans="1:6" ht="12.75">
      <c r="A33" s="128"/>
      <c r="B33" s="433" t="s">
        <v>385</v>
      </c>
      <c r="C33" s="435"/>
      <c r="D33" s="435">
        <v>3700</v>
      </c>
      <c r="E33" s="435"/>
      <c r="F33" s="435"/>
    </row>
    <row r="34" spans="1:6" ht="12.75">
      <c r="A34" s="128"/>
      <c r="B34" s="433"/>
      <c r="C34" s="435"/>
      <c r="D34" s="435"/>
      <c r="E34" s="435"/>
      <c r="F34" s="435"/>
    </row>
    <row r="35" spans="1:6" ht="12.75">
      <c r="A35" s="128" t="s">
        <v>135</v>
      </c>
      <c r="B35" s="432" t="s">
        <v>386</v>
      </c>
      <c r="C35" s="435"/>
      <c r="D35" s="435"/>
      <c r="E35" s="435"/>
      <c r="F35" s="435"/>
    </row>
    <row r="36" spans="1:6" ht="12.75">
      <c r="A36" s="128"/>
      <c r="B36" s="433" t="s">
        <v>385</v>
      </c>
      <c r="C36" s="435"/>
      <c r="D36" s="435">
        <v>440</v>
      </c>
      <c r="E36" s="435"/>
      <c r="F36" s="435"/>
    </row>
    <row r="37" spans="1:6" ht="12.75">
      <c r="A37" s="94"/>
      <c r="B37" s="436"/>
      <c r="C37" s="437"/>
      <c r="D37" s="437"/>
      <c r="E37" s="437"/>
      <c r="F37" s="437"/>
    </row>
    <row r="38" spans="1:6" ht="12.75">
      <c r="A38" s="128" t="s">
        <v>138</v>
      </c>
      <c r="B38" s="436" t="s">
        <v>387</v>
      </c>
      <c r="C38" s="431"/>
      <c r="D38" s="431"/>
      <c r="E38" s="431"/>
      <c r="F38" s="431"/>
    </row>
    <row r="39" spans="1:6" ht="12.75">
      <c r="A39" s="128"/>
      <c r="B39" s="438" t="s">
        <v>388</v>
      </c>
      <c r="C39" s="431"/>
      <c r="D39" s="431">
        <v>2600</v>
      </c>
      <c r="E39" s="431"/>
      <c r="F39" s="431"/>
    </row>
    <row r="40" spans="1:6" ht="12.75">
      <c r="A40" s="124"/>
      <c r="B40" s="433" t="s">
        <v>565</v>
      </c>
      <c r="C40" s="435"/>
      <c r="D40" s="435"/>
      <c r="E40" s="435"/>
      <c r="F40" s="435">
        <v>2760</v>
      </c>
    </row>
    <row r="41" spans="1:6" ht="12.75">
      <c r="A41" s="124"/>
      <c r="B41" s="433"/>
      <c r="C41" s="435"/>
      <c r="D41" s="435"/>
      <c r="E41" s="435"/>
      <c r="F41" s="435"/>
    </row>
    <row r="42" spans="1:6" ht="12.75">
      <c r="A42" s="128" t="s">
        <v>140</v>
      </c>
      <c r="B42" s="432" t="s">
        <v>389</v>
      </c>
      <c r="C42" s="435"/>
      <c r="D42" s="435"/>
      <c r="E42" s="435"/>
      <c r="F42" s="435"/>
    </row>
    <row r="43" spans="1:6" ht="12.75">
      <c r="A43" s="128"/>
      <c r="B43" s="433" t="s">
        <v>385</v>
      </c>
      <c r="C43" s="435"/>
      <c r="D43" s="435">
        <v>17605</v>
      </c>
      <c r="E43" s="435">
        <v>8500</v>
      </c>
      <c r="F43" s="435">
        <v>8500</v>
      </c>
    </row>
    <row r="44" spans="1:6" ht="12.75">
      <c r="A44" s="128"/>
      <c r="B44" s="433"/>
      <c r="C44" s="435"/>
      <c r="D44" s="435"/>
      <c r="E44" s="435"/>
      <c r="F44" s="435"/>
    </row>
    <row r="45" spans="1:6" ht="12.75">
      <c r="A45" s="128" t="s">
        <v>143</v>
      </c>
      <c r="B45" s="432" t="s">
        <v>390</v>
      </c>
      <c r="C45" s="435"/>
      <c r="D45" s="435"/>
      <c r="E45" s="435"/>
      <c r="F45" s="435"/>
    </row>
    <row r="46" spans="1:6" ht="12.75">
      <c r="A46" s="128"/>
      <c r="B46" s="433" t="s">
        <v>385</v>
      </c>
      <c r="C46" s="435"/>
      <c r="D46" s="435">
        <v>210</v>
      </c>
      <c r="E46" s="435"/>
      <c r="F46" s="435"/>
    </row>
    <row r="47" spans="1:6" ht="12.75">
      <c r="A47" s="94"/>
      <c r="B47" s="436"/>
      <c r="C47" s="437"/>
      <c r="D47" s="437"/>
      <c r="E47" s="437"/>
      <c r="F47" s="437"/>
    </row>
    <row r="48" spans="1:6" ht="12.75">
      <c r="A48" s="128" t="s">
        <v>126</v>
      </c>
      <c r="B48" s="432" t="s">
        <v>391</v>
      </c>
      <c r="C48" s="435"/>
      <c r="D48" s="435"/>
      <c r="E48" s="435"/>
      <c r="F48" s="435"/>
    </row>
    <row r="49" spans="1:6" ht="12.75">
      <c r="A49" s="439"/>
      <c r="B49" s="433" t="s">
        <v>385</v>
      </c>
      <c r="C49" s="147"/>
      <c r="D49" s="147">
        <v>10000</v>
      </c>
      <c r="E49" s="147"/>
      <c r="F49" s="147"/>
    </row>
    <row r="50" spans="1:6" ht="12.75">
      <c r="A50" s="440"/>
      <c r="B50" s="441"/>
      <c r="C50" s="442"/>
      <c r="D50" s="442"/>
      <c r="E50" s="442"/>
      <c r="F50" s="442"/>
    </row>
    <row r="51" spans="1:6" ht="12.75">
      <c r="A51" s="70"/>
      <c r="B51" s="443" t="s">
        <v>392</v>
      </c>
      <c r="C51" s="66">
        <f>SUM(C7:C49)</f>
        <v>112782</v>
      </c>
      <c r="D51" s="66">
        <f>SUM(D7:D49)</f>
        <v>176726</v>
      </c>
      <c r="E51" s="66">
        <f>SUM(E7:E49)</f>
        <v>899673</v>
      </c>
      <c r="F51" s="66">
        <f>SUM(F7:F49)</f>
        <v>914622</v>
      </c>
    </row>
    <row r="52" spans="1:6" ht="12.75">
      <c r="A52" s="444"/>
      <c r="B52" s="445"/>
      <c r="C52" s="446"/>
      <c r="D52" s="446"/>
      <c r="E52" s="446"/>
      <c r="F52" s="446"/>
    </row>
    <row r="53" spans="1:7" ht="12.75">
      <c r="A53" s="444"/>
      <c r="B53" s="445"/>
      <c r="C53" s="446"/>
      <c r="D53" s="446"/>
      <c r="E53" s="446"/>
      <c r="F53" s="446"/>
      <c r="G53" s="3"/>
    </row>
    <row r="54" spans="1:7" ht="12.75">
      <c r="A54" s="444"/>
      <c r="B54" s="445"/>
      <c r="C54" s="446"/>
      <c r="D54" s="446"/>
      <c r="E54" s="446"/>
      <c r="F54" s="446"/>
      <c r="G54" s="3"/>
    </row>
    <row r="55" spans="1:7" ht="12.75">
      <c r="A55" s="444"/>
      <c r="B55" s="445"/>
      <c r="C55" s="446"/>
      <c r="D55" s="446"/>
      <c r="E55" s="446"/>
      <c r="F55" s="446"/>
      <c r="G55" s="3"/>
    </row>
    <row r="56" spans="1:7" ht="12.75">
      <c r="A56" s="444"/>
      <c r="B56" s="445"/>
      <c r="C56" s="446"/>
      <c r="D56" s="446"/>
      <c r="E56" s="446"/>
      <c r="F56" s="446"/>
      <c r="G56" s="3"/>
    </row>
    <row r="57" spans="1:7" ht="12.75">
      <c r="A57" s="444"/>
      <c r="B57" s="445"/>
      <c r="C57" s="446"/>
      <c r="D57" s="446"/>
      <c r="E57" s="446"/>
      <c r="F57" s="446"/>
      <c r="G57" s="3"/>
    </row>
    <row r="58" spans="1:7" ht="12.75">
      <c r="A58" s="444"/>
      <c r="B58" s="445"/>
      <c r="C58" s="446"/>
      <c r="D58" s="446"/>
      <c r="E58" s="446"/>
      <c r="F58" s="446"/>
      <c r="G58" s="3"/>
    </row>
    <row r="59" spans="1:7" ht="12.75">
      <c r="A59" s="444"/>
      <c r="B59" s="445"/>
      <c r="C59" s="446"/>
      <c r="D59" s="446"/>
      <c r="E59" s="446"/>
      <c r="F59" s="446"/>
      <c r="G59" s="3"/>
    </row>
    <row r="60" spans="1:7" ht="12.75">
      <c r="A60" s="444"/>
      <c r="B60" s="445"/>
      <c r="C60" s="446"/>
      <c r="D60" s="446"/>
      <c r="E60" s="446"/>
      <c r="F60" s="446"/>
      <c r="G60" s="3"/>
    </row>
    <row r="61" spans="1:7" ht="12.75">
      <c r="A61" s="444"/>
      <c r="B61" s="445"/>
      <c r="C61" s="446"/>
      <c r="D61" s="446"/>
      <c r="E61" s="446"/>
      <c r="F61" s="446"/>
      <c r="G61" s="3"/>
    </row>
    <row r="62" spans="1:7" ht="12.75">
      <c r="A62" s="444"/>
      <c r="B62" s="445"/>
      <c r="C62" s="446"/>
      <c r="D62" s="446"/>
      <c r="E62" s="446"/>
      <c r="F62" s="446"/>
      <c r="G62" s="3"/>
    </row>
    <row r="63" spans="1:7" ht="12.75">
      <c r="A63" s="444"/>
      <c r="B63" s="445"/>
      <c r="C63" s="446"/>
      <c r="D63" s="446"/>
      <c r="E63" s="446"/>
      <c r="F63" s="446"/>
      <c r="G63" s="3"/>
    </row>
    <row r="64" spans="1:6" ht="12.75">
      <c r="A64" s="447"/>
      <c r="B64" s="427" t="s">
        <v>393</v>
      </c>
      <c r="C64" s="448"/>
      <c r="D64" s="448"/>
      <c r="E64" s="448"/>
      <c r="F64" s="448"/>
    </row>
    <row r="65" spans="1:6" ht="12.75">
      <c r="A65" s="112" t="s">
        <v>150</v>
      </c>
      <c r="B65" s="428" t="s">
        <v>367</v>
      </c>
      <c r="C65" s="449"/>
      <c r="D65" s="449"/>
      <c r="E65" s="449"/>
      <c r="F65" s="449"/>
    </row>
    <row r="66" spans="1:6" ht="12.75">
      <c r="A66" s="128"/>
      <c r="B66" s="433" t="s">
        <v>394</v>
      </c>
      <c r="C66" s="142">
        <v>13728</v>
      </c>
      <c r="D66" s="142">
        <v>12401</v>
      </c>
      <c r="E66" s="142">
        <v>13962</v>
      </c>
      <c r="F66" s="142">
        <v>13962</v>
      </c>
    </row>
    <row r="67" spans="1:6" ht="12.75">
      <c r="A67" s="128"/>
      <c r="B67" s="433" t="s">
        <v>395</v>
      </c>
      <c r="C67" s="142">
        <v>650</v>
      </c>
      <c r="D67" s="142">
        <v>650</v>
      </c>
      <c r="E67" s="142"/>
      <c r="F67" s="142"/>
    </row>
    <row r="68" spans="1:6" ht="12.75">
      <c r="A68" s="128"/>
      <c r="B68" s="433" t="s">
        <v>396</v>
      </c>
      <c r="C68" s="142"/>
      <c r="D68" s="142"/>
      <c r="E68" s="142"/>
      <c r="F68" s="142"/>
    </row>
    <row r="69" spans="1:6" ht="12.75">
      <c r="A69" s="128"/>
      <c r="B69" s="433" t="s">
        <v>397</v>
      </c>
      <c r="C69" s="142">
        <v>1865</v>
      </c>
      <c r="D69" s="142">
        <v>1865</v>
      </c>
      <c r="E69" s="142"/>
      <c r="F69" s="142"/>
    </row>
    <row r="70" spans="1:6" ht="12.75">
      <c r="A70" s="128"/>
      <c r="B70" s="433" t="s">
        <v>398</v>
      </c>
      <c r="C70" s="142">
        <v>2040</v>
      </c>
      <c r="D70" s="142"/>
      <c r="E70" s="142">
        <v>6300</v>
      </c>
      <c r="F70" s="142">
        <v>6300</v>
      </c>
    </row>
    <row r="71" spans="1:6" ht="12.75">
      <c r="A71" s="128"/>
      <c r="B71" s="433" t="s">
        <v>399</v>
      </c>
      <c r="C71" s="142"/>
      <c r="D71" s="142"/>
      <c r="E71" s="142"/>
      <c r="F71" s="142"/>
    </row>
    <row r="72" spans="1:6" ht="12.75">
      <c r="A72" s="128"/>
      <c r="B72" s="433" t="s">
        <v>400</v>
      </c>
      <c r="C72" s="142"/>
      <c r="D72" s="142"/>
      <c r="E72" s="142">
        <v>4000</v>
      </c>
      <c r="F72" s="142">
        <v>4000</v>
      </c>
    </row>
    <row r="73" spans="1:6" ht="12.75">
      <c r="A73" s="128"/>
      <c r="B73" s="434" t="s">
        <v>401</v>
      </c>
      <c r="C73" s="142"/>
      <c r="D73" s="142"/>
      <c r="E73" s="142">
        <v>720</v>
      </c>
      <c r="F73" s="142">
        <v>720</v>
      </c>
    </row>
    <row r="74" spans="1:6" ht="12.75">
      <c r="A74" s="128"/>
      <c r="B74" s="434" t="s">
        <v>402</v>
      </c>
      <c r="C74" s="142"/>
      <c r="D74" s="142"/>
      <c r="E74" s="142">
        <v>1020</v>
      </c>
      <c r="F74" s="142">
        <v>1020</v>
      </c>
    </row>
    <row r="75" spans="1:6" ht="12.75">
      <c r="A75" s="128"/>
      <c r="B75" s="433" t="s">
        <v>403</v>
      </c>
      <c r="C75" s="142">
        <v>1200</v>
      </c>
      <c r="D75" s="142">
        <v>1200</v>
      </c>
      <c r="E75" s="142"/>
      <c r="F75" s="142"/>
    </row>
    <row r="76" spans="1:6" ht="12.75">
      <c r="A76" s="450"/>
      <c r="B76" s="433" t="s">
        <v>404</v>
      </c>
      <c r="C76" s="435"/>
      <c r="D76" s="435"/>
      <c r="E76" s="435">
        <v>3240</v>
      </c>
      <c r="F76" s="435">
        <v>3240</v>
      </c>
    </row>
    <row r="77" spans="1:6" ht="12.75">
      <c r="A77" s="450"/>
      <c r="B77" s="433" t="s">
        <v>405</v>
      </c>
      <c r="C77" s="435"/>
      <c r="D77" s="435"/>
      <c r="E77" s="435">
        <v>3240</v>
      </c>
      <c r="F77" s="435">
        <v>3240</v>
      </c>
    </row>
    <row r="78" spans="1:6" ht="12.75">
      <c r="A78" s="450"/>
      <c r="B78" s="433" t="s">
        <v>406</v>
      </c>
      <c r="C78" s="435"/>
      <c r="D78" s="435"/>
      <c r="E78" s="435">
        <v>2160</v>
      </c>
      <c r="F78" s="435">
        <v>2160</v>
      </c>
    </row>
    <row r="79" spans="1:6" ht="12.75">
      <c r="A79" s="450"/>
      <c r="B79" s="433" t="s">
        <v>407</v>
      </c>
      <c r="C79" s="435"/>
      <c r="D79" s="435"/>
      <c r="E79" s="435">
        <v>960</v>
      </c>
      <c r="F79" s="435">
        <v>960</v>
      </c>
    </row>
    <row r="80" spans="1:6" ht="12.75">
      <c r="A80" s="450"/>
      <c r="B80" s="433" t="s">
        <v>408</v>
      </c>
      <c r="C80" s="435"/>
      <c r="D80" s="435"/>
      <c r="E80" s="435">
        <v>9960</v>
      </c>
      <c r="F80" s="435">
        <v>9960</v>
      </c>
    </row>
    <row r="81" spans="1:6" ht="12.75">
      <c r="A81" s="450"/>
      <c r="B81" s="433" t="s">
        <v>409</v>
      </c>
      <c r="C81" s="435"/>
      <c r="D81" s="435">
        <v>3367</v>
      </c>
      <c r="E81" s="435">
        <v>9410</v>
      </c>
      <c r="F81" s="435">
        <v>9410</v>
      </c>
    </row>
    <row r="82" spans="1:6" ht="12.75">
      <c r="A82" s="451"/>
      <c r="B82" s="441"/>
      <c r="C82" s="452"/>
      <c r="D82" s="452"/>
      <c r="E82" s="452"/>
      <c r="F82" s="452"/>
    </row>
    <row r="83" spans="1:6" ht="12.75">
      <c r="A83" s="453" t="s">
        <v>138</v>
      </c>
      <c r="B83" s="432" t="s">
        <v>387</v>
      </c>
      <c r="C83" s="431"/>
      <c r="D83" s="431"/>
      <c r="E83" s="431"/>
      <c r="F83" s="431"/>
    </row>
    <row r="84" spans="1:6" ht="12.75">
      <c r="A84" s="453"/>
      <c r="B84" s="436"/>
      <c r="C84" s="431"/>
      <c r="D84" s="431"/>
      <c r="E84" s="431"/>
      <c r="F84" s="431"/>
    </row>
    <row r="85" spans="1:6" ht="12.75">
      <c r="A85" s="128" t="s">
        <v>140</v>
      </c>
      <c r="B85" s="432" t="s">
        <v>389</v>
      </c>
      <c r="C85" s="435"/>
      <c r="D85" s="435"/>
      <c r="E85" s="435"/>
      <c r="F85" s="435"/>
    </row>
    <row r="86" spans="1:6" ht="12.75">
      <c r="A86" s="440"/>
      <c r="B86" s="441"/>
      <c r="C86" s="442"/>
      <c r="D86" s="442"/>
      <c r="E86" s="442"/>
      <c r="F86" s="442"/>
    </row>
    <row r="87" spans="1:6" ht="12.75">
      <c r="A87" s="128" t="s">
        <v>143</v>
      </c>
      <c r="B87" s="436" t="s">
        <v>390</v>
      </c>
      <c r="C87" s="431"/>
      <c r="D87" s="431"/>
      <c r="E87" s="431"/>
      <c r="F87" s="431"/>
    </row>
    <row r="88" spans="1:6" ht="12.75">
      <c r="A88" s="128"/>
      <c r="B88" s="433"/>
      <c r="C88" s="142"/>
      <c r="D88" s="142"/>
      <c r="E88" s="142"/>
      <c r="F88" s="142"/>
    </row>
    <row r="89" spans="1:6" ht="12.75">
      <c r="A89" s="128" t="s">
        <v>126</v>
      </c>
      <c r="B89" s="432" t="s">
        <v>391</v>
      </c>
      <c r="C89" s="431"/>
      <c r="D89" s="431"/>
      <c r="E89" s="431"/>
      <c r="F89" s="431"/>
    </row>
    <row r="90" spans="1:6" ht="12.75">
      <c r="A90" s="70"/>
      <c r="B90" s="443" t="s">
        <v>410</v>
      </c>
      <c r="C90" s="137">
        <f>SUM(C65:C89)</f>
        <v>19483</v>
      </c>
      <c r="D90" s="137">
        <f>SUM(D65:D89)</f>
        <v>19483</v>
      </c>
      <c r="E90" s="137">
        <f>SUM(E65:E89)</f>
        <v>54972</v>
      </c>
      <c r="F90" s="137">
        <f>SUM(F65:F89)</f>
        <v>54972</v>
      </c>
    </row>
    <row r="91" spans="1:6" ht="12.75">
      <c r="A91" s="112"/>
      <c r="B91" s="454"/>
      <c r="C91" s="449"/>
      <c r="D91" s="449"/>
      <c r="E91" s="449"/>
      <c r="F91" s="449"/>
    </row>
    <row r="92" spans="1:6" ht="12.75">
      <c r="A92" s="455" t="s">
        <v>150</v>
      </c>
      <c r="B92" s="456" t="s">
        <v>343</v>
      </c>
      <c r="C92" s="457"/>
      <c r="D92" s="457"/>
      <c r="E92" s="457"/>
      <c r="F92" s="457"/>
    </row>
    <row r="93" spans="1:6" ht="12.75">
      <c r="A93" s="112"/>
      <c r="B93" s="454" t="s">
        <v>411</v>
      </c>
      <c r="C93" s="429"/>
      <c r="D93" s="429"/>
      <c r="E93" s="429">
        <v>2207</v>
      </c>
      <c r="F93" s="429">
        <v>2207</v>
      </c>
    </row>
    <row r="94" spans="1:6" ht="12.75">
      <c r="A94" s="440"/>
      <c r="B94" s="441" t="s">
        <v>412</v>
      </c>
      <c r="C94" s="442"/>
      <c r="D94" s="442">
        <v>9257</v>
      </c>
      <c r="E94" s="442">
        <v>36353</v>
      </c>
      <c r="F94" s="442">
        <v>51853</v>
      </c>
    </row>
    <row r="95" spans="1:6" ht="12.75">
      <c r="A95" s="70"/>
      <c r="B95" s="443" t="s">
        <v>343</v>
      </c>
      <c r="C95" s="66">
        <f>SUM(C93:C93)</f>
        <v>0</v>
      </c>
      <c r="D95" s="66">
        <f>SUM(D93:D94)</f>
        <v>9257</v>
      </c>
      <c r="E95" s="66">
        <f>SUM(E93:E94)</f>
        <v>38560</v>
      </c>
      <c r="F95" s="66">
        <f>SUM(F93:F94)</f>
        <v>54060</v>
      </c>
    </row>
    <row r="96" spans="1:6" ht="12.75">
      <c r="A96" s="128" t="s">
        <v>150</v>
      </c>
      <c r="B96" s="458" t="s">
        <v>413</v>
      </c>
      <c r="C96" s="459"/>
      <c r="D96" s="459"/>
      <c r="E96" s="459"/>
      <c r="F96" s="459"/>
    </row>
    <row r="97" spans="1:6" ht="12.75">
      <c r="A97" s="440"/>
      <c r="B97" s="441" t="s">
        <v>414</v>
      </c>
      <c r="C97" s="442"/>
      <c r="D97" s="442"/>
      <c r="E97" s="442"/>
      <c r="F97" s="442"/>
    </row>
    <row r="98" spans="1:6" ht="12.75">
      <c r="A98" s="128"/>
      <c r="B98" s="460" t="s">
        <v>413</v>
      </c>
      <c r="C98" s="459">
        <f>SUM(C96:C97)</f>
        <v>0</v>
      </c>
      <c r="D98" s="459">
        <f>SUM(D96:D97)</f>
        <v>0</v>
      </c>
      <c r="E98" s="459">
        <f>SUM(E96:E97)</f>
        <v>0</v>
      </c>
      <c r="F98" s="459">
        <f>SUM(F96:F97)</f>
        <v>0</v>
      </c>
    </row>
    <row r="99" spans="1:6" ht="12.75">
      <c r="A99" s="84"/>
      <c r="B99" s="458"/>
      <c r="C99" s="461"/>
      <c r="D99" s="461"/>
      <c r="E99" s="461"/>
      <c r="F99" s="461"/>
    </row>
    <row r="100" spans="1:6" ht="14.25" customHeight="1">
      <c r="A100" s="462" t="s">
        <v>150</v>
      </c>
      <c r="B100" s="463" t="s">
        <v>415</v>
      </c>
      <c r="C100" s="464"/>
      <c r="D100" s="464"/>
      <c r="E100" s="464"/>
      <c r="F100" s="464"/>
    </row>
    <row r="101" spans="1:6" ht="12.75">
      <c r="A101" s="465"/>
      <c r="B101" s="466" t="s">
        <v>416</v>
      </c>
      <c r="C101" s="467">
        <v>880</v>
      </c>
      <c r="D101" s="467">
        <v>880</v>
      </c>
      <c r="E101" s="467">
        <v>880</v>
      </c>
      <c r="F101" s="467">
        <v>880</v>
      </c>
    </row>
    <row r="102" spans="1:6" ht="12.75">
      <c r="A102" s="465"/>
      <c r="B102" s="468" t="s">
        <v>417</v>
      </c>
      <c r="C102" s="467">
        <v>6783</v>
      </c>
      <c r="D102" s="467">
        <v>6783</v>
      </c>
      <c r="E102" s="467">
        <v>6783</v>
      </c>
      <c r="F102" s="467">
        <v>6783</v>
      </c>
    </row>
    <row r="103" spans="1:6" ht="12.75">
      <c r="A103" s="322"/>
      <c r="B103" s="469" t="s">
        <v>418</v>
      </c>
      <c r="C103" s="426">
        <f>SUM(C101:C102)</f>
        <v>7663</v>
      </c>
      <c r="D103" s="426">
        <f>SUM(D101:D102)</f>
        <v>7663</v>
      </c>
      <c r="E103" s="426">
        <f>SUM(E101:E102)</f>
        <v>7663</v>
      </c>
      <c r="F103" s="426">
        <f>SUM(F101:F102)</f>
        <v>7663</v>
      </c>
    </row>
    <row r="104" spans="1:6" ht="12.75">
      <c r="A104" s="470"/>
      <c r="B104" s="471"/>
      <c r="C104" s="300"/>
      <c r="D104" s="300"/>
      <c r="E104" s="300"/>
      <c r="F104" s="300"/>
    </row>
    <row r="105" spans="1:6" ht="12.75">
      <c r="A105" s="472" t="s">
        <v>150</v>
      </c>
      <c r="B105" s="469" t="s">
        <v>419</v>
      </c>
      <c r="C105" s="426">
        <v>44071</v>
      </c>
      <c r="D105" s="426">
        <v>44071</v>
      </c>
      <c r="E105" s="426">
        <v>25000</v>
      </c>
      <c r="F105" s="426">
        <v>25000</v>
      </c>
    </row>
    <row r="106" spans="1:6" ht="12.75">
      <c r="A106" s="473"/>
      <c r="B106" s="474"/>
      <c r="C106" s="475"/>
      <c r="D106" s="475"/>
      <c r="E106" s="475"/>
      <c r="F106" s="475"/>
    </row>
    <row r="107" spans="1:6" ht="12.75">
      <c r="A107" s="472" t="s">
        <v>150</v>
      </c>
      <c r="B107" s="469" t="s">
        <v>37</v>
      </c>
      <c r="C107" s="426">
        <v>150</v>
      </c>
      <c r="D107" s="426">
        <v>150</v>
      </c>
      <c r="E107" s="426"/>
      <c r="F107" s="426"/>
    </row>
    <row r="108" spans="1:6" ht="12.75">
      <c r="A108" s="476"/>
      <c r="B108" s="477"/>
      <c r="C108" s="478"/>
      <c r="D108" s="478"/>
      <c r="E108" s="478"/>
      <c r="F108" s="478"/>
    </row>
    <row r="109" spans="1:6" ht="12.75">
      <c r="A109" s="476" t="s">
        <v>150</v>
      </c>
      <c r="B109" s="477" t="s">
        <v>45</v>
      </c>
      <c r="C109" s="478">
        <v>442200</v>
      </c>
      <c r="D109" s="478">
        <v>380200</v>
      </c>
      <c r="E109" s="478"/>
      <c r="F109" s="478"/>
    </row>
    <row r="110" spans="1:6" ht="12.75">
      <c r="A110" s="473"/>
      <c r="B110" s="474"/>
      <c r="C110" s="475"/>
      <c r="D110" s="475"/>
      <c r="E110" s="475"/>
      <c r="F110" s="475"/>
    </row>
    <row r="111" spans="1:6" ht="12.75">
      <c r="A111" s="472"/>
      <c r="B111" s="426" t="s">
        <v>101</v>
      </c>
      <c r="C111" s="426"/>
      <c r="D111" s="426"/>
      <c r="E111" s="426">
        <v>380000</v>
      </c>
      <c r="F111" s="426">
        <v>380000</v>
      </c>
    </row>
    <row r="112" spans="1:6" ht="12.75">
      <c r="A112" s="470"/>
      <c r="B112" s="471"/>
      <c r="C112" s="300"/>
      <c r="D112" s="300"/>
      <c r="E112" s="300"/>
      <c r="F112" s="300"/>
    </row>
    <row r="113" spans="1:6" ht="15">
      <c r="A113" s="479" t="s">
        <v>420</v>
      </c>
      <c r="B113" s="480"/>
      <c r="C113" s="481">
        <f>C51+C90+C95+C103+C105+C98+C107+C109</f>
        <v>626349</v>
      </c>
      <c r="D113" s="481">
        <f>D51+D90+D95+D103+D105+D98+D107+D109</f>
        <v>637550</v>
      </c>
      <c r="E113" s="481">
        <f>E51+E90+E95+E103+E105+E98+E107+E109+E111</f>
        <v>1405868</v>
      </c>
      <c r="F113" s="481">
        <f>F51+F90+F95+F103+F105+F98+F107+F109+F111</f>
        <v>1436317</v>
      </c>
    </row>
  </sheetData>
  <mergeCells count="1">
    <mergeCell ref="A2:D2"/>
  </mergeCells>
  <printOptions/>
  <pageMargins left="0.7875" right="0.7875" top="1.28" bottom="0.58" header="0.5118055555555556" footer="0.97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C11">
      <selection activeCell="D22" sqref="D22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4.00390625" style="0" customWidth="1"/>
    <col min="4" max="4" width="15.25390625" style="0" customWidth="1"/>
    <col min="5" max="5" width="13.25390625" style="0" customWidth="1"/>
    <col min="6" max="6" width="11.375" style="0" customWidth="1"/>
    <col min="7" max="7" width="13.625" style="0" customWidth="1"/>
    <col min="8" max="8" width="12.75390625" style="0" customWidth="1"/>
    <col min="9" max="9" width="13.625" style="0" customWidth="1"/>
  </cols>
  <sheetData>
    <row r="1" ht="12.75">
      <c r="H1" t="s">
        <v>421</v>
      </c>
    </row>
    <row r="3" spans="2:9" ht="12.75">
      <c r="B3" s="658" t="s">
        <v>422</v>
      </c>
      <c r="C3" s="658"/>
      <c r="D3" s="658"/>
      <c r="E3" s="658"/>
      <c r="F3" s="658"/>
      <c r="G3" s="658"/>
      <c r="H3" s="658"/>
      <c r="I3" s="658"/>
    </row>
    <row r="4" ht="12.75" hidden="1"/>
    <row r="6" spans="1:9" ht="27.75" customHeight="1">
      <c r="A6" s="693" t="s">
        <v>111</v>
      </c>
      <c r="B6" s="694" t="s">
        <v>423</v>
      </c>
      <c r="C6" s="695" t="s">
        <v>424</v>
      </c>
      <c r="D6" s="695"/>
      <c r="E6" s="695"/>
      <c r="F6" s="695"/>
      <c r="G6" s="696" t="s">
        <v>425</v>
      </c>
      <c r="H6" s="696"/>
      <c r="I6" s="696"/>
    </row>
    <row r="7" spans="1:9" ht="12.75" customHeight="1">
      <c r="A7" s="693"/>
      <c r="B7" s="694"/>
      <c r="C7" s="697" t="s">
        <v>426</v>
      </c>
      <c r="D7" s="698" t="s">
        <v>427</v>
      </c>
      <c r="E7" s="698" t="s">
        <v>428</v>
      </c>
      <c r="F7" s="699" t="s">
        <v>429</v>
      </c>
      <c r="G7" s="697" t="s">
        <v>430</v>
      </c>
      <c r="H7" s="698" t="s">
        <v>431</v>
      </c>
      <c r="I7" s="699" t="s">
        <v>432</v>
      </c>
    </row>
    <row r="8" spans="1:9" ht="24.75" customHeight="1">
      <c r="A8" s="693"/>
      <c r="B8" s="694"/>
      <c r="C8" s="697"/>
      <c r="D8" s="698"/>
      <c r="E8" s="698"/>
      <c r="F8" s="699"/>
      <c r="G8" s="697"/>
      <c r="H8" s="698"/>
      <c r="I8" s="699"/>
    </row>
    <row r="9" spans="1:9" ht="12.75">
      <c r="A9" s="12"/>
      <c r="B9" s="482" t="s">
        <v>433</v>
      </c>
      <c r="C9" s="483">
        <v>95</v>
      </c>
      <c r="D9" s="50">
        <v>4</v>
      </c>
      <c r="E9" s="50"/>
      <c r="F9" s="484">
        <v>19</v>
      </c>
      <c r="G9" s="483">
        <v>118</v>
      </c>
      <c r="H9" s="50"/>
      <c r="I9" s="51"/>
    </row>
    <row r="10" spans="1:9" ht="12.75">
      <c r="A10" s="18"/>
      <c r="B10" s="485" t="s">
        <v>434</v>
      </c>
      <c r="C10" s="486">
        <v>76</v>
      </c>
      <c r="D10" s="53">
        <v>3</v>
      </c>
      <c r="E10" s="53"/>
      <c r="F10" s="54">
        <v>6</v>
      </c>
      <c r="G10" s="487">
        <v>74</v>
      </c>
      <c r="H10" s="53"/>
      <c r="I10" s="54"/>
    </row>
    <row r="11" spans="1:9" ht="12.75">
      <c r="A11" s="18"/>
      <c r="B11" s="485" t="s">
        <v>435</v>
      </c>
      <c r="C11" s="486">
        <v>29</v>
      </c>
      <c r="D11" s="53"/>
      <c r="E11" s="53"/>
      <c r="F11" s="54"/>
      <c r="G11" s="486">
        <v>27</v>
      </c>
      <c r="H11" s="53"/>
      <c r="I11" s="54"/>
    </row>
    <row r="12" spans="1:9" ht="12.75">
      <c r="A12" s="18"/>
      <c r="B12" s="485" t="s">
        <v>436</v>
      </c>
      <c r="C12" s="486">
        <v>60</v>
      </c>
      <c r="D12" s="53"/>
      <c r="E12" s="53"/>
      <c r="F12" s="54"/>
      <c r="G12" s="486">
        <v>60</v>
      </c>
      <c r="H12" s="53"/>
      <c r="I12" s="54"/>
    </row>
    <row r="13" spans="1:9" ht="12.75">
      <c r="A13" s="18"/>
      <c r="B13" s="485" t="s">
        <v>437</v>
      </c>
      <c r="C13" s="486">
        <v>23</v>
      </c>
      <c r="D13" s="53">
        <v>1</v>
      </c>
      <c r="E13" s="53"/>
      <c r="F13" s="54"/>
      <c r="G13" s="486">
        <v>23</v>
      </c>
      <c r="H13" s="53">
        <v>0.5</v>
      </c>
      <c r="I13" s="54"/>
    </row>
    <row r="14" spans="1:9" ht="12.75">
      <c r="A14" s="18"/>
      <c r="B14" s="485" t="s">
        <v>438</v>
      </c>
      <c r="C14" s="486">
        <v>7</v>
      </c>
      <c r="D14" s="53"/>
      <c r="E14" s="53"/>
      <c r="F14" s="54"/>
      <c r="G14" s="486">
        <v>7</v>
      </c>
      <c r="H14" s="53"/>
      <c r="I14" s="54"/>
    </row>
    <row r="15" spans="1:9" ht="12.75">
      <c r="A15" s="18"/>
      <c r="B15" s="485" t="s">
        <v>439</v>
      </c>
      <c r="C15" s="486">
        <v>23</v>
      </c>
      <c r="D15" s="53">
        <v>5</v>
      </c>
      <c r="E15" s="53"/>
      <c r="F15" s="54"/>
      <c r="G15" s="486">
        <v>26</v>
      </c>
      <c r="H15" s="53"/>
      <c r="I15" s="54"/>
    </row>
    <row r="16" spans="1:9" ht="12.75">
      <c r="A16" s="18"/>
      <c r="B16" s="485" t="s">
        <v>440</v>
      </c>
      <c r="C16" s="486">
        <v>29</v>
      </c>
      <c r="D16" s="53"/>
      <c r="E16" s="53"/>
      <c r="F16" s="54"/>
      <c r="G16" s="486">
        <v>29</v>
      </c>
      <c r="H16" s="53"/>
      <c r="I16" s="54"/>
    </row>
    <row r="17" spans="1:9" ht="12.75">
      <c r="A17" s="18"/>
      <c r="B17" s="485" t="s">
        <v>441</v>
      </c>
      <c r="C17" s="486">
        <v>4</v>
      </c>
      <c r="D17" s="53"/>
      <c r="E17" s="53"/>
      <c r="F17" s="54"/>
      <c r="G17" s="486">
        <v>4</v>
      </c>
      <c r="H17" s="53"/>
      <c r="I17" s="54"/>
    </row>
    <row r="18" spans="1:9" ht="12.75">
      <c r="A18" s="18"/>
      <c r="B18" s="488" t="s">
        <v>442</v>
      </c>
      <c r="C18" s="489">
        <f aca="true" t="shared" si="0" ref="C18:I18">SUM(C9:C17)</f>
        <v>346</v>
      </c>
      <c r="D18" s="489">
        <f t="shared" si="0"/>
        <v>13</v>
      </c>
      <c r="E18" s="489">
        <f t="shared" si="0"/>
        <v>0</v>
      </c>
      <c r="F18" s="489">
        <f t="shared" si="0"/>
        <v>25</v>
      </c>
      <c r="G18" s="489">
        <f t="shared" si="0"/>
        <v>368</v>
      </c>
      <c r="H18" s="489">
        <f t="shared" si="0"/>
        <v>0.5</v>
      </c>
      <c r="I18" s="489">
        <f t="shared" si="0"/>
        <v>0</v>
      </c>
    </row>
    <row r="19" spans="1:9" ht="12.75">
      <c r="A19" s="37"/>
      <c r="B19" s="490" t="s">
        <v>443</v>
      </c>
      <c r="C19" s="491">
        <v>36</v>
      </c>
      <c r="D19" s="56"/>
      <c r="E19" s="56"/>
      <c r="F19" s="57">
        <v>0</v>
      </c>
      <c r="G19" s="491">
        <v>38</v>
      </c>
      <c r="H19" s="56"/>
      <c r="I19" s="57"/>
    </row>
    <row r="20" spans="1:9" ht="12.75">
      <c r="A20" s="492"/>
      <c r="B20" s="493" t="s">
        <v>444</v>
      </c>
      <c r="C20" s="494">
        <f>SUM(C18:C19)</f>
        <v>382</v>
      </c>
      <c r="D20" s="494">
        <f>SUM(D18:D19)</f>
        <v>13</v>
      </c>
      <c r="E20" s="494">
        <f>SUM(E18:E19)</f>
        <v>0</v>
      </c>
      <c r="F20" s="494">
        <f>SUM(F18:F19)</f>
        <v>25</v>
      </c>
      <c r="G20" s="494">
        <f>G18+G19</f>
        <v>406</v>
      </c>
      <c r="H20" s="494">
        <f>H18+H19</f>
        <v>0.5</v>
      </c>
      <c r="I20" s="494">
        <f>I18+I19</f>
        <v>0</v>
      </c>
    </row>
    <row r="21" spans="2:9" ht="12.75">
      <c r="B21" s="44"/>
      <c r="C21" s="34"/>
      <c r="D21" s="34"/>
      <c r="E21" s="34"/>
      <c r="F21" s="34"/>
      <c r="G21" s="34"/>
      <c r="H21" s="34"/>
      <c r="I21" s="34"/>
    </row>
    <row r="22" spans="2:9" ht="12.75">
      <c r="B22" s="44"/>
      <c r="C22" s="34"/>
      <c r="D22" s="34"/>
      <c r="E22" s="34"/>
      <c r="F22" s="34"/>
      <c r="G22" s="34"/>
      <c r="H22" s="34"/>
      <c r="I22" s="34"/>
    </row>
    <row r="23" spans="2:9" ht="12.75">
      <c r="B23" s="700"/>
      <c r="C23" s="700"/>
      <c r="D23" s="700"/>
      <c r="E23" s="700"/>
      <c r="F23" s="700"/>
      <c r="G23" s="700"/>
      <c r="H23" s="700"/>
      <c r="I23" s="700"/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spans="2:9" ht="12.75">
      <c r="B25" s="1"/>
      <c r="C25" s="1"/>
      <c r="D25" s="1"/>
      <c r="E25" s="1"/>
      <c r="F25" s="1"/>
      <c r="G25" s="1"/>
      <c r="H25" s="1"/>
      <c r="I25" s="1"/>
    </row>
    <row r="26" spans="2:9" ht="12.75">
      <c r="B26" s="1"/>
      <c r="C26" s="1"/>
      <c r="D26" s="1"/>
      <c r="E26" s="1"/>
      <c r="F26" s="1"/>
      <c r="G26" s="1"/>
      <c r="H26" s="1"/>
      <c r="I26" s="1"/>
    </row>
    <row r="27" spans="2:9" ht="12.75">
      <c r="B27" s="1" t="s">
        <v>445</v>
      </c>
      <c r="C27" s="1"/>
      <c r="D27" s="1"/>
      <c r="E27" s="1"/>
      <c r="F27" s="1"/>
      <c r="G27" s="1"/>
      <c r="H27" s="1"/>
      <c r="I27" s="1"/>
    </row>
    <row r="28" spans="2:9" ht="12.75">
      <c r="B28" s="1" t="s">
        <v>573</v>
      </c>
      <c r="C28" s="1"/>
      <c r="D28" s="1"/>
      <c r="E28" s="1"/>
      <c r="F28" s="1"/>
      <c r="G28" s="1"/>
      <c r="H28" s="1"/>
      <c r="I28" s="1"/>
    </row>
    <row r="29" spans="2:9" ht="12.75">
      <c r="B29" s="701"/>
      <c r="C29" s="701"/>
      <c r="D29" s="701"/>
      <c r="E29" s="701"/>
      <c r="F29" s="701"/>
      <c r="G29" s="701"/>
      <c r="H29" s="701"/>
      <c r="I29" s="701"/>
    </row>
    <row r="30" spans="1:9" ht="12.75">
      <c r="A30" t="s">
        <v>446</v>
      </c>
      <c r="B30" s="700"/>
      <c r="C30" s="700"/>
      <c r="D30" s="700"/>
      <c r="E30" s="700"/>
      <c r="F30" s="700"/>
      <c r="G30" s="700"/>
      <c r="H30" s="700"/>
      <c r="I30" s="700"/>
    </row>
    <row r="31" spans="2:9" ht="12.75">
      <c r="B31" s="702"/>
      <c r="C31" s="702"/>
      <c r="D31" s="702"/>
      <c r="E31" s="702"/>
      <c r="F31" s="702"/>
      <c r="G31" s="702"/>
      <c r="H31" s="702"/>
      <c r="I31" s="702"/>
    </row>
    <row r="32" spans="2:9" ht="12.75">
      <c r="B32" s="700"/>
      <c r="C32" s="700"/>
      <c r="D32" s="700"/>
      <c r="E32" s="700"/>
      <c r="F32" s="700"/>
      <c r="G32" s="700"/>
      <c r="H32" s="700"/>
      <c r="I32" s="700"/>
    </row>
    <row r="33" spans="2:9" ht="12.75" customHeight="1">
      <c r="B33" s="700"/>
      <c r="C33" s="700"/>
      <c r="D33" s="700"/>
      <c r="E33" s="700"/>
      <c r="F33" s="700"/>
      <c r="G33" s="700"/>
      <c r="H33" s="700"/>
      <c r="I33" s="700"/>
    </row>
    <row r="34" spans="2:9" ht="12.75">
      <c r="B34" s="700"/>
      <c r="C34" s="700"/>
      <c r="D34" s="700"/>
      <c r="E34" s="700"/>
      <c r="F34" s="700"/>
      <c r="G34" s="700"/>
      <c r="H34" s="700"/>
      <c r="I34" s="700"/>
    </row>
    <row r="35" spans="2:9" ht="12.75">
      <c r="B35" s="700"/>
      <c r="C35" s="700"/>
      <c r="D35" s="700"/>
      <c r="E35" s="700"/>
      <c r="F35" s="700"/>
      <c r="G35" s="700"/>
      <c r="H35" s="700"/>
      <c r="I35" s="700"/>
    </row>
    <row r="36" spans="2:9" ht="12.75" customHeight="1">
      <c r="B36" s="1"/>
      <c r="C36" s="1"/>
      <c r="D36" s="1"/>
      <c r="E36" s="1"/>
      <c r="F36" s="1"/>
      <c r="G36" s="1"/>
      <c r="H36" s="1"/>
      <c r="I36" s="1"/>
    </row>
    <row r="37" spans="2:9" ht="12.75">
      <c r="B37" s="1"/>
      <c r="C37" s="1"/>
      <c r="D37" s="1"/>
      <c r="E37" s="1"/>
      <c r="F37" s="1"/>
      <c r="G37" s="1"/>
      <c r="H37" s="1"/>
      <c r="I37" s="1"/>
    </row>
  </sheetData>
  <mergeCells count="20">
    <mergeCell ref="B34:I34"/>
    <mergeCell ref="B35:I35"/>
    <mergeCell ref="B30:I30"/>
    <mergeCell ref="B31:I31"/>
    <mergeCell ref="B32:I32"/>
    <mergeCell ref="B33:I33"/>
    <mergeCell ref="H7:H8"/>
    <mergeCell ref="I7:I8"/>
    <mergeCell ref="B23:I23"/>
    <mergeCell ref="B29:I29"/>
    <mergeCell ref="B3:I3"/>
    <mergeCell ref="A6:A8"/>
    <mergeCell ref="B6:B8"/>
    <mergeCell ref="C6:F6"/>
    <mergeCell ref="G6:I6"/>
    <mergeCell ref="C7:C8"/>
    <mergeCell ref="D7:D8"/>
    <mergeCell ref="E7:E8"/>
    <mergeCell ref="F7:F8"/>
    <mergeCell ref="G7:G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55">
      <selection activeCell="H42" sqref="H42"/>
    </sheetView>
  </sheetViews>
  <sheetFormatPr defaultColWidth="9.00390625" defaultRowHeight="12.75"/>
  <cols>
    <col min="9" max="9" width="10.375" style="0" customWidth="1"/>
  </cols>
  <sheetData>
    <row r="1" ht="12.75">
      <c r="H1" s="27" t="s">
        <v>582</v>
      </c>
    </row>
    <row r="2" spans="1:9" ht="12.75">
      <c r="A2" s="27"/>
      <c r="B2" s="27"/>
      <c r="C2" s="27"/>
      <c r="D2" s="27"/>
      <c r="E2" s="27"/>
      <c r="F2" s="27"/>
      <c r="G2" s="27"/>
      <c r="H2" s="27"/>
      <c r="I2" s="27"/>
    </row>
    <row r="3" spans="1:9" ht="12.75">
      <c r="A3" s="27"/>
      <c r="B3" s="27"/>
      <c r="C3" s="27"/>
      <c r="D3" s="27"/>
      <c r="E3" s="27"/>
      <c r="F3" s="27"/>
      <c r="G3" s="27"/>
      <c r="H3" s="27"/>
      <c r="I3" s="27"/>
    </row>
    <row r="4" spans="1:9" ht="12.75">
      <c r="A4" s="27"/>
      <c r="B4" s="27"/>
      <c r="C4" s="39" t="s">
        <v>583</v>
      </c>
      <c r="D4" s="27"/>
      <c r="E4" s="27"/>
      <c r="F4" s="27"/>
      <c r="G4" s="27"/>
      <c r="H4" s="27"/>
      <c r="I4" s="27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6" spans="1:9" ht="13.5" thickBot="1">
      <c r="A6" s="27"/>
      <c r="B6" s="27"/>
      <c r="C6" s="27"/>
      <c r="D6" s="27"/>
      <c r="E6" s="27"/>
      <c r="F6" s="27"/>
      <c r="G6" s="27"/>
      <c r="H6" s="27"/>
      <c r="I6" s="27"/>
    </row>
    <row r="7" spans="1:9" ht="13.5" thickBot="1">
      <c r="A7" s="27"/>
      <c r="B7" s="609" t="s">
        <v>111</v>
      </c>
      <c r="C7" s="629" t="s">
        <v>584</v>
      </c>
      <c r="D7" s="629" t="s">
        <v>585</v>
      </c>
      <c r="E7" s="629" t="s">
        <v>586</v>
      </c>
      <c r="F7" s="703" t="s">
        <v>587</v>
      </c>
      <c r="G7" s="703"/>
      <c r="H7" s="703"/>
      <c r="I7" s="703"/>
    </row>
    <row r="8" spans="1:9" ht="13.5" thickBot="1">
      <c r="A8" s="27"/>
      <c r="B8" s="345" t="s">
        <v>588</v>
      </c>
      <c r="C8" s="346" t="s">
        <v>451</v>
      </c>
      <c r="D8" s="349" t="s">
        <v>451</v>
      </c>
      <c r="E8" s="346" t="s">
        <v>589</v>
      </c>
      <c r="F8" s="630" t="s">
        <v>590</v>
      </c>
      <c r="G8" s="11"/>
      <c r="H8" s="11"/>
      <c r="I8" s="631"/>
    </row>
    <row r="9" spans="1:9" ht="12.75">
      <c r="A9" s="27"/>
      <c r="B9" s="345"/>
      <c r="C9" s="346"/>
      <c r="D9" s="231" t="s">
        <v>294</v>
      </c>
      <c r="E9" s="346" t="s">
        <v>591</v>
      </c>
      <c r="F9" s="630" t="s">
        <v>592</v>
      </c>
      <c r="G9" s="11"/>
      <c r="H9" s="11"/>
      <c r="I9" s="631"/>
    </row>
    <row r="10" spans="1:9" ht="12.75" customHeight="1">
      <c r="A10" s="27"/>
      <c r="B10" s="348" t="s">
        <v>588</v>
      </c>
      <c r="C10" s="349" t="s">
        <v>294</v>
      </c>
      <c r="D10" s="349"/>
      <c r="E10" s="349"/>
      <c r="F10" s="704" t="s">
        <v>593</v>
      </c>
      <c r="G10" s="704"/>
      <c r="H10" s="704"/>
      <c r="I10" s="704"/>
    </row>
    <row r="11" spans="1:9" ht="12.75">
      <c r="A11" s="27"/>
      <c r="B11" s="348"/>
      <c r="C11" s="349"/>
      <c r="D11" s="349" t="s">
        <v>451</v>
      </c>
      <c r="E11" s="349" t="s">
        <v>591</v>
      </c>
      <c r="F11" s="632" t="s">
        <v>594</v>
      </c>
      <c r="G11" s="17"/>
      <c r="H11" s="17"/>
      <c r="I11" s="633"/>
    </row>
    <row r="12" spans="1:9" ht="12.75">
      <c r="A12" s="27"/>
      <c r="B12" s="348"/>
      <c r="C12" s="349"/>
      <c r="D12" s="231" t="s">
        <v>294</v>
      </c>
      <c r="E12" s="349" t="s">
        <v>591</v>
      </c>
      <c r="F12" s="632" t="s">
        <v>595</v>
      </c>
      <c r="G12" s="17"/>
      <c r="H12" s="17"/>
      <c r="I12" s="633"/>
    </row>
    <row r="13" spans="1:9" ht="12.75">
      <c r="A13" s="27"/>
      <c r="B13" s="348"/>
      <c r="C13" s="349"/>
      <c r="D13" s="349" t="s">
        <v>596</v>
      </c>
      <c r="E13" s="349" t="s">
        <v>591</v>
      </c>
      <c r="F13" s="632" t="s">
        <v>597</v>
      </c>
      <c r="G13" s="17"/>
      <c r="H13" s="17"/>
      <c r="I13" s="633"/>
    </row>
    <row r="14" spans="1:9" ht="12.75">
      <c r="A14" s="27"/>
      <c r="B14" s="348"/>
      <c r="C14" s="349"/>
      <c r="D14" s="349" t="s">
        <v>598</v>
      </c>
      <c r="E14" s="349" t="s">
        <v>591</v>
      </c>
      <c r="F14" s="632" t="s">
        <v>599</v>
      </c>
      <c r="G14" s="17"/>
      <c r="H14" s="17"/>
      <c r="I14" s="633"/>
    </row>
    <row r="15" spans="1:9" ht="12.75">
      <c r="A15" s="27"/>
      <c r="B15" s="348"/>
      <c r="C15" s="349"/>
      <c r="D15" s="349" t="s">
        <v>474</v>
      </c>
      <c r="E15" s="349" t="s">
        <v>591</v>
      </c>
      <c r="F15" s="632" t="s">
        <v>600</v>
      </c>
      <c r="G15" s="17"/>
      <c r="H15" s="17"/>
      <c r="I15" s="633"/>
    </row>
    <row r="16" spans="1:9" ht="12.75">
      <c r="A16" s="27"/>
      <c r="B16" s="348"/>
      <c r="C16" s="349"/>
      <c r="D16" s="349" t="s">
        <v>601</v>
      </c>
      <c r="E16" s="349" t="s">
        <v>591</v>
      </c>
      <c r="F16" s="632" t="s">
        <v>602</v>
      </c>
      <c r="G16" s="17"/>
      <c r="H16" s="17"/>
      <c r="I16" s="633"/>
    </row>
    <row r="17" spans="1:9" ht="12.75">
      <c r="A17" s="27"/>
      <c r="B17" s="348"/>
      <c r="C17" s="349"/>
      <c r="D17" s="349" t="s">
        <v>603</v>
      </c>
      <c r="E17" s="349" t="s">
        <v>591</v>
      </c>
      <c r="F17" s="632" t="s">
        <v>604</v>
      </c>
      <c r="G17" s="17"/>
      <c r="H17" s="17"/>
      <c r="I17" s="633"/>
    </row>
    <row r="18" spans="1:9" ht="12.75">
      <c r="A18" s="27"/>
      <c r="B18" s="348"/>
      <c r="C18" s="349"/>
      <c r="D18" s="349" t="s">
        <v>476</v>
      </c>
      <c r="E18" s="349" t="s">
        <v>591</v>
      </c>
      <c r="F18" s="632" t="s">
        <v>605</v>
      </c>
      <c r="G18" s="17"/>
      <c r="H18" s="17"/>
      <c r="I18" s="633"/>
    </row>
    <row r="19" spans="1:9" ht="12.75">
      <c r="A19" s="27"/>
      <c r="B19" s="348"/>
      <c r="C19" s="349"/>
      <c r="D19" s="349" t="s">
        <v>478</v>
      </c>
      <c r="E19" s="349" t="s">
        <v>591</v>
      </c>
      <c r="F19" s="632" t="s">
        <v>606</v>
      </c>
      <c r="G19" s="17"/>
      <c r="H19" s="17"/>
      <c r="I19" s="633"/>
    </row>
    <row r="20" spans="1:9" ht="12.75">
      <c r="A20" s="27"/>
      <c r="B20" s="348"/>
      <c r="C20" s="349"/>
      <c r="D20" s="349" t="s">
        <v>480</v>
      </c>
      <c r="E20" s="349" t="s">
        <v>591</v>
      </c>
      <c r="F20" s="632" t="s">
        <v>607</v>
      </c>
      <c r="G20" s="17"/>
      <c r="H20" s="17"/>
      <c r="I20" s="633"/>
    </row>
    <row r="21" spans="1:9" ht="12.75">
      <c r="A21" s="27"/>
      <c r="B21" s="348"/>
      <c r="C21" s="349"/>
      <c r="D21" s="349" t="s">
        <v>482</v>
      </c>
      <c r="E21" s="349" t="s">
        <v>591</v>
      </c>
      <c r="F21" s="632" t="s">
        <v>608</v>
      </c>
      <c r="G21" s="17"/>
      <c r="H21" s="17"/>
      <c r="I21" s="633"/>
    </row>
    <row r="22" spans="1:9" ht="12.75">
      <c r="A22" s="27"/>
      <c r="B22" s="348"/>
      <c r="C22" s="349"/>
      <c r="D22" s="349" t="s">
        <v>484</v>
      </c>
      <c r="E22" s="349" t="s">
        <v>591</v>
      </c>
      <c r="F22" s="632" t="s">
        <v>609</v>
      </c>
      <c r="G22" s="17"/>
      <c r="H22" s="17"/>
      <c r="I22" s="633"/>
    </row>
    <row r="23" spans="1:9" ht="12.75">
      <c r="A23" s="27"/>
      <c r="B23" s="348"/>
      <c r="C23" s="349"/>
      <c r="D23" s="349" t="s">
        <v>610</v>
      </c>
      <c r="E23" s="349" t="s">
        <v>591</v>
      </c>
      <c r="F23" s="632" t="s">
        <v>611</v>
      </c>
      <c r="G23" s="17"/>
      <c r="H23" s="17"/>
      <c r="I23" s="633"/>
    </row>
    <row r="24" spans="1:9" ht="12.75">
      <c r="A24" s="27"/>
      <c r="B24" s="348"/>
      <c r="C24" s="349"/>
      <c r="D24" s="349" t="s">
        <v>612</v>
      </c>
      <c r="E24" s="349" t="s">
        <v>591</v>
      </c>
      <c r="F24" s="632" t="s">
        <v>613</v>
      </c>
      <c r="G24" s="17"/>
      <c r="H24" s="17"/>
      <c r="I24" s="633"/>
    </row>
    <row r="25" spans="1:9" ht="12.75">
      <c r="A25" s="27"/>
      <c r="B25" s="348"/>
      <c r="C25" s="349"/>
      <c r="D25" s="349" t="s">
        <v>614</v>
      </c>
      <c r="E25" s="349" t="s">
        <v>591</v>
      </c>
      <c r="F25" s="632" t="s">
        <v>615</v>
      </c>
      <c r="G25" s="17"/>
      <c r="H25" s="17"/>
      <c r="I25" s="633"/>
    </row>
    <row r="26" spans="1:9" ht="12.75">
      <c r="A26" s="27"/>
      <c r="B26" s="348"/>
      <c r="C26" s="349"/>
      <c r="D26" s="349" t="s">
        <v>525</v>
      </c>
      <c r="E26" s="349" t="s">
        <v>591</v>
      </c>
      <c r="F26" s="632" t="s">
        <v>616</v>
      </c>
      <c r="G26" s="17"/>
      <c r="H26" s="17"/>
      <c r="I26" s="633"/>
    </row>
    <row r="27" spans="1:9" ht="12.75">
      <c r="A27" s="27"/>
      <c r="B27" s="348"/>
      <c r="C27" s="349"/>
      <c r="D27" s="349" t="s">
        <v>543</v>
      </c>
      <c r="E27" s="349" t="s">
        <v>591</v>
      </c>
      <c r="F27" s="632" t="s">
        <v>617</v>
      </c>
      <c r="G27" s="17"/>
      <c r="H27" s="17"/>
      <c r="I27" s="633"/>
    </row>
    <row r="28" spans="1:9" ht="12.75">
      <c r="A28" s="27"/>
      <c r="B28" s="348"/>
      <c r="C28" s="349"/>
      <c r="D28" s="349" t="s">
        <v>618</v>
      </c>
      <c r="E28" s="349" t="s">
        <v>591</v>
      </c>
      <c r="F28" s="632" t="s">
        <v>619</v>
      </c>
      <c r="G28" s="17"/>
      <c r="H28" s="17"/>
      <c r="I28" s="633"/>
    </row>
    <row r="29" spans="1:9" ht="12.75">
      <c r="A29" s="27"/>
      <c r="B29" s="348"/>
      <c r="C29" s="349"/>
      <c r="D29" s="231" t="s">
        <v>632</v>
      </c>
      <c r="E29" s="231" t="s">
        <v>591</v>
      </c>
      <c r="F29" s="636" t="s">
        <v>633</v>
      </c>
      <c r="G29" s="17"/>
      <c r="H29" s="17"/>
      <c r="I29" s="633"/>
    </row>
    <row r="30" spans="1:9" ht="12.75" customHeight="1">
      <c r="A30" s="27"/>
      <c r="B30" s="348" t="s">
        <v>620</v>
      </c>
      <c r="C30" s="349" t="s">
        <v>451</v>
      </c>
      <c r="D30" s="349"/>
      <c r="E30" s="498"/>
      <c r="F30" s="704" t="s">
        <v>621</v>
      </c>
      <c r="G30" s="704"/>
      <c r="H30" s="704"/>
      <c r="I30" s="704"/>
    </row>
    <row r="31" spans="1:9" ht="12.75">
      <c r="A31" s="27"/>
      <c r="B31" s="348"/>
      <c r="C31" s="349"/>
      <c r="D31" s="349" t="s">
        <v>622</v>
      </c>
      <c r="E31" s="349" t="s">
        <v>623</v>
      </c>
      <c r="F31" s="632" t="s">
        <v>624</v>
      </c>
      <c r="G31" s="17"/>
      <c r="H31" s="17"/>
      <c r="I31" s="633"/>
    </row>
    <row r="32" spans="1:9" ht="12.75">
      <c r="A32" s="27"/>
      <c r="B32" s="348"/>
      <c r="C32" s="349"/>
      <c r="D32" s="349" t="s">
        <v>294</v>
      </c>
      <c r="E32" s="349" t="s">
        <v>623</v>
      </c>
      <c r="F32" s="632" t="s">
        <v>625</v>
      </c>
      <c r="G32" s="17"/>
      <c r="H32" s="17"/>
      <c r="I32" s="633"/>
    </row>
    <row r="33" spans="1:9" ht="12.75">
      <c r="A33" s="27"/>
      <c r="B33" s="348"/>
      <c r="C33" s="349"/>
      <c r="D33" s="349" t="s">
        <v>596</v>
      </c>
      <c r="E33" s="349" t="s">
        <v>623</v>
      </c>
      <c r="F33" s="632" t="s">
        <v>626</v>
      </c>
      <c r="G33" s="17"/>
      <c r="H33" s="17"/>
      <c r="I33" s="633"/>
    </row>
    <row r="34" spans="1:9" ht="12.75">
      <c r="A34" s="27"/>
      <c r="B34" s="348"/>
      <c r="C34" s="349"/>
      <c r="D34" s="349" t="s">
        <v>598</v>
      </c>
      <c r="E34" s="349" t="s">
        <v>623</v>
      </c>
      <c r="F34" s="632" t="s">
        <v>627</v>
      </c>
      <c r="G34" s="17"/>
      <c r="H34" s="17"/>
      <c r="I34" s="633"/>
    </row>
    <row r="35" spans="1:9" ht="12.75">
      <c r="A35" s="27"/>
      <c r="B35" s="348"/>
      <c r="C35" s="349"/>
      <c r="D35" s="349" t="s">
        <v>474</v>
      </c>
      <c r="E35" s="349" t="s">
        <v>623</v>
      </c>
      <c r="F35" s="632" t="s">
        <v>628</v>
      </c>
      <c r="G35" s="17"/>
      <c r="H35" s="17"/>
      <c r="I35" s="633"/>
    </row>
    <row r="36" spans="1:9" ht="12.75">
      <c r="A36" s="27"/>
      <c r="B36" s="348"/>
      <c r="C36" s="349"/>
      <c r="D36" s="349" t="s">
        <v>601</v>
      </c>
      <c r="E36" s="349" t="s">
        <v>623</v>
      </c>
      <c r="F36" s="632" t="s">
        <v>629</v>
      </c>
      <c r="G36" s="17"/>
      <c r="H36" s="17"/>
      <c r="I36" s="633"/>
    </row>
    <row r="37" spans="1:9" ht="12.75">
      <c r="A37" s="27"/>
      <c r="B37" s="348"/>
      <c r="C37" s="349"/>
      <c r="D37" s="349" t="s">
        <v>603</v>
      </c>
      <c r="E37" s="349" t="s">
        <v>623</v>
      </c>
      <c r="F37" s="638" t="s">
        <v>390</v>
      </c>
      <c r="G37" s="17"/>
      <c r="H37" s="17"/>
      <c r="I37" s="633"/>
    </row>
    <row r="38" spans="1:9" ht="12.75">
      <c r="A38" s="27"/>
      <c r="B38" s="348"/>
      <c r="C38" s="349"/>
      <c r="D38" s="349" t="s">
        <v>476</v>
      </c>
      <c r="E38" s="349" t="s">
        <v>591</v>
      </c>
      <c r="F38" s="639" t="s">
        <v>630</v>
      </c>
      <c r="G38" s="17"/>
      <c r="H38" s="17"/>
      <c r="I38" s="633"/>
    </row>
    <row r="39" spans="1:9" ht="13.5" thickBot="1">
      <c r="A39" s="27"/>
      <c r="B39" s="392" t="s">
        <v>620</v>
      </c>
      <c r="C39" s="393" t="s">
        <v>294</v>
      </c>
      <c r="D39" s="393"/>
      <c r="E39" s="634" t="s">
        <v>589</v>
      </c>
      <c r="F39" s="637" t="s">
        <v>631</v>
      </c>
      <c r="G39" s="390"/>
      <c r="H39" s="390"/>
      <c r="I39" s="635"/>
    </row>
    <row r="40" spans="2:9" ht="12.75">
      <c r="B40" s="27"/>
      <c r="C40" s="27"/>
      <c r="D40" s="27"/>
      <c r="E40" s="27"/>
      <c r="F40" s="27"/>
      <c r="G40" s="27"/>
      <c r="H40" s="27"/>
      <c r="I40" s="27"/>
    </row>
  </sheetData>
  <mergeCells count="3">
    <mergeCell ref="F7:I7"/>
    <mergeCell ref="F10:I10"/>
    <mergeCell ref="F30:I3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24"/>
  <sheetViews>
    <sheetView workbookViewId="0" topLeftCell="A101">
      <selection activeCell="D107" sqref="D107"/>
    </sheetView>
  </sheetViews>
  <sheetFormatPr defaultColWidth="9.00390625" defaultRowHeight="12.75"/>
  <cols>
    <col min="2" max="2" width="5.625" style="0" customWidth="1"/>
    <col min="3" max="3" width="51.125" style="0" customWidth="1"/>
  </cols>
  <sheetData>
    <row r="1" ht="12.75">
      <c r="C1" s="425" t="s">
        <v>447</v>
      </c>
    </row>
    <row r="2" ht="12.75">
      <c r="C2" s="425"/>
    </row>
    <row r="3" ht="12.75">
      <c r="C3" s="425"/>
    </row>
    <row r="4" spans="2:4" ht="12.75">
      <c r="B4" s="705" t="s">
        <v>448</v>
      </c>
      <c r="C4" s="705"/>
      <c r="D4" s="705"/>
    </row>
    <row r="6" spans="2:4" ht="12.75">
      <c r="B6" s="706" t="s">
        <v>449</v>
      </c>
      <c r="C6" s="706"/>
      <c r="D6" s="706"/>
    </row>
    <row r="7" spans="2:4" ht="12.75">
      <c r="B7" s="495"/>
      <c r="C7" s="495"/>
      <c r="D7" s="495"/>
    </row>
    <row r="8" ht="12.75">
      <c r="D8" s="176" t="s">
        <v>162</v>
      </c>
    </row>
    <row r="9" spans="2:4" ht="12.75">
      <c r="B9" s="707" t="s">
        <v>66</v>
      </c>
      <c r="C9" s="707"/>
      <c r="D9" s="496" t="s">
        <v>450</v>
      </c>
    </row>
    <row r="10" spans="2:4" ht="12.75">
      <c r="B10" s="497" t="s">
        <v>451</v>
      </c>
      <c r="C10" s="498" t="s">
        <v>452</v>
      </c>
      <c r="D10" s="499"/>
    </row>
    <row r="11" spans="2:4" ht="12.75">
      <c r="B11" s="342" t="s">
        <v>453</v>
      </c>
      <c r="C11" s="343" t="s">
        <v>454</v>
      </c>
      <c r="D11" s="289">
        <v>6073</v>
      </c>
    </row>
    <row r="12" spans="2:4" ht="12.75">
      <c r="B12" s="318" t="s">
        <v>455</v>
      </c>
      <c r="C12" s="231" t="s">
        <v>456</v>
      </c>
      <c r="D12" s="290">
        <v>2959</v>
      </c>
    </row>
    <row r="13" spans="2:4" ht="12.75">
      <c r="B13" s="318" t="s">
        <v>457</v>
      </c>
      <c r="C13" s="231" t="s">
        <v>458</v>
      </c>
      <c r="D13" s="290">
        <v>2873</v>
      </c>
    </row>
    <row r="14" spans="2:4" ht="12.75">
      <c r="B14" s="318" t="s">
        <v>294</v>
      </c>
      <c r="C14" s="231" t="s">
        <v>459</v>
      </c>
      <c r="D14" s="290"/>
    </row>
    <row r="15" spans="2:4" ht="12.75">
      <c r="B15" s="318" t="s">
        <v>460</v>
      </c>
      <c r="C15" s="231" t="s">
        <v>461</v>
      </c>
      <c r="D15" s="290"/>
    </row>
    <row r="16" spans="2:4" ht="12.75">
      <c r="B16" s="318" t="s">
        <v>462</v>
      </c>
      <c r="C16" s="231" t="s">
        <v>463</v>
      </c>
      <c r="D16" s="290">
        <v>3300</v>
      </c>
    </row>
    <row r="17" spans="2:4" ht="12.75">
      <c r="B17" s="318" t="s">
        <v>464</v>
      </c>
      <c r="C17" s="231" t="s">
        <v>465</v>
      </c>
      <c r="D17" s="290">
        <v>4500</v>
      </c>
    </row>
    <row r="18" spans="2:4" ht="12.75">
      <c r="B18" s="318" t="s">
        <v>466</v>
      </c>
      <c r="C18" s="231" t="s">
        <v>467</v>
      </c>
      <c r="D18" s="290">
        <v>5718</v>
      </c>
    </row>
    <row r="19" spans="2:4" ht="12.75">
      <c r="B19" s="318" t="s">
        <v>468</v>
      </c>
      <c r="C19" s="231" t="s">
        <v>469</v>
      </c>
      <c r="D19" s="290"/>
    </row>
    <row r="20" spans="2:4" ht="12.75">
      <c r="B20" s="318" t="s">
        <v>470</v>
      </c>
      <c r="C20" s="231" t="s">
        <v>471</v>
      </c>
      <c r="D20" s="290">
        <v>1455</v>
      </c>
    </row>
    <row r="21" spans="2:4" ht="12.75">
      <c r="B21" s="318" t="s">
        <v>472</v>
      </c>
      <c r="C21" s="231" t="s">
        <v>473</v>
      </c>
      <c r="D21" s="290">
        <v>3892</v>
      </c>
    </row>
    <row r="22" spans="2:4" ht="12.75">
      <c r="B22" s="318" t="s">
        <v>474</v>
      </c>
      <c r="C22" s="231" t="s">
        <v>475</v>
      </c>
      <c r="D22" s="290">
        <v>497</v>
      </c>
    </row>
    <row r="23" spans="2:4" ht="12.75">
      <c r="B23" s="318" t="s">
        <v>476</v>
      </c>
      <c r="C23" s="231" t="s">
        <v>477</v>
      </c>
      <c r="D23" s="290">
        <v>900</v>
      </c>
    </row>
    <row r="24" spans="2:4" ht="12.75">
      <c r="B24" s="318" t="s">
        <v>478</v>
      </c>
      <c r="C24" s="231" t="s">
        <v>479</v>
      </c>
      <c r="D24" s="290">
        <v>6097</v>
      </c>
    </row>
    <row r="25" spans="2:4" ht="12.75">
      <c r="B25" s="318" t="s">
        <v>480</v>
      </c>
      <c r="C25" s="231" t="s">
        <v>481</v>
      </c>
      <c r="D25" s="290">
        <v>28379</v>
      </c>
    </row>
    <row r="26" spans="2:4" ht="12.75">
      <c r="B26" s="318" t="s">
        <v>482</v>
      </c>
      <c r="C26" s="231" t="s">
        <v>483</v>
      </c>
      <c r="D26" s="290">
        <v>2954</v>
      </c>
    </row>
    <row r="27" spans="2:4" ht="12.75">
      <c r="B27" s="318" t="s">
        <v>484</v>
      </c>
      <c r="C27" s="231" t="s">
        <v>485</v>
      </c>
      <c r="D27" s="290"/>
    </row>
    <row r="28" spans="2:4" ht="12.75">
      <c r="B28" s="318" t="s">
        <v>486</v>
      </c>
      <c r="C28" s="231" t="s">
        <v>487</v>
      </c>
      <c r="D28" s="290">
        <v>14962</v>
      </c>
    </row>
    <row r="29" spans="2:4" ht="12.75">
      <c r="B29" s="318" t="s">
        <v>488</v>
      </c>
      <c r="C29" s="231" t="s">
        <v>489</v>
      </c>
      <c r="D29" s="290">
        <v>33761</v>
      </c>
    </row>
    <row r="30" spans="2:4" ht="12.75">
      <c r="B30" s="318" t="s">
        <v>490</v>
      </c>
      <c r="C30" s="231" t="s">
        <v>491</v>
      </c>
      <c r="D30" s="290">
        <v>4823</v>
      </c>
    </row>
    <row r="31" spans="2:4" ht="12.75">
      <c r="B31" s="318" t="s">
        <v>492</v>
      </c>
      <c r="C31" s="231" t="s">
        <v>493</v>
      </c>
      <c r="D31" s="290">
        <v>3562</v>
      </c>
    </row>
    <row r="32" spans="2:4" ht="12.75">
      <c r="B32" s="318" t="s">
        <v>494</v>
      </c>
      <c r="C32" s="231" t="s">
        <v>495</v>
      </c>
      <c r="D32" s="290">
        <v>30940</v>
      </c>
    </row>
    <row r="33" spans="2:4" ht="12.75">
      <c r="B33" s="318"/>
      <c r="C33" s="231" t="s">
        <v>496</v>
      </c>
      <c r="D33" s="290">
        <v>11938</v>
      </c>
    </row>
    <row r="34" spans="2:4" ht="12.75">
      <c r="B34" s="318" t="s">
        <v>497</v>
      </c>
      <c r="C34" s="231" t="s">
        <v>498</v>
      </c>
      <c r="D34" s="290"/>
    </row>
    <row r="35" spans="2:4" ht="12.75">
      <c r="B35" s="318"/>
      <c r="C35" s="231" t="s">
        <v>499</v>
      </c>
      <c r="D35" s="290">
        <v>9690</v>
      </c>
    </row>
    <row r="36" spans="2:4" ht="12.75">
      <c r="B36" s="318"/>
      <c r="C36" s="231" t="s">
        <v>500</v>
      </c>
      <c r="D36" s="290">
        <v>6120</v>
      </c>
    </row>
    <row r="37" spans="2:4" ht="12.75">
      <c r="B37" s="318"/>
      <c r="C37" s="231" t="s">
        <v>501</v>
      </c>
      <c r="D37" s="290">
        <v>7480</v>
      </c>
    </row>
    <row r="38" spans="2:4" ht="12.75">
      <c r="B38" s="318"/>
      <c r="C38" s="231" t="s">
        <v>502</v>
      </c>
      <c r="D38" s="290">
        <v>12580</v>
      </c>
    </row>
    <row r="39" spans="2:4" ht="12.75">
      <c r="B39" s="318"/>
      <c r="C39" s="231" t="s">
        <v>503</v>
      </c>
      <c r="D39" s="290">
        <v>23120</v>
      </c>
    </row>
    <row r="40" spans="2:4" ht="12.75">
      <c r="B40" s="318"/>
      <c r="C40" s="231" t="s">
        <v>504</v>
      </c>
      <c r="D40" s="290">
        <v>5673</v>
      </c>
    </row>
    <row r="41" spans="2:4" ht="12.75">
      <c r="B41" s="318"/>
      <c r="C41" s="231" t="s">
        <v>505</v>
      </c>
      <c r="D41" s="290">
        <v>2032</v>
      </c>
    </row>
    <row r="42" spans="2:4" ht="12.75">
      <c r="B42" s="318"/>
      <c r="C42" s="231" t="s">
        <v>506</v>
      </c>
      <c r="D42" s="290">
        <v>3641</v>
      </c>
    </row>
    <row r="43" spans="2:4" ht="12.75">
      <c r="B43" s="318"/>
      <c r="C43" s="231" t="s">
        <v>507</v>
      </c>
      <c r="D43" s="290">
        <v>6519</v>
      </c>
    </row>
    <row r="44" spans="2:4" ht="12.75">
      <c r="B44" s="318"/>
      <c r="C44" s="231" t="s">
        <v>508</v>
      </c>
      <c r="D44" s="290">
        <v>3048</v>
      </c>
    </row>
    <row r="45" spans="2:4" ht="12.75">
      <c r="B45" s="318"/>
      <c r="C45" s="231" t="s">
        <v>509</v>
      </c>
      <c r="D45" s="290">
        <v>5334</v>
      </c>
    </row>
    <row r="46" spans="2:4" ht="12.75">
      <c r="B46" s="318" t="s">
        <v>510</v>
      </c>
      <c r="C46" s="231" t="s">
        <v>511</v>
      </c>
      <c r="D46" s="290"/>
    </row>
    <row r="47" spans="2:4" ht="12.75">
      <c r="B47" s="318"/>
      <c r="C47" s="231" t="s">
        <v>512</v>
      </c>
      <c r="D47" s="290">
        <v>33320</v>
      </c>
    </row>
    <row r="48" spans="2:4" ht="12.75">
      <c r="B48" s="318"/>
      <c r="C48" s="231" t="s">
        <v>513</v>
      </c>
      <c r="D48" s="290">
        <v>29920</v>
      </c>
    </row>
    <row r="49" spans="2:4" ht="12.75">
      <c r="B49" s="318"/>
      <c r="C49" s="231" t="s">
        <v>514</v>
      </c>
      <c r="D49" s="290">
        <v>17949</v>
      </c>
    </row>
    <row r="50" spans="2:4" ht="12.75">
      <c r="B50" s="318"/>
      <c r="C50" s="231" t="s">
        <v>515</v>
      </c>
      <c r="D50" s="290">
        <v>6265</v>
      </c>
    </row>
    <row r="51" spans="2:4" ht="12.75">
      <c r="B51" s="318"/>
      <c r="C51" s="231" t="s">
        <v>516</v>
      </c>
      <c r="D51" s="290">
        <v>10837</v>
      </c>
    </row>
    <row r="52" spans="2:4" ht="12.75">
      <c r="B52" s="318" t="s">
        <v>517</v>
      </c>
      <c r="C52" s="231" t="s">
        <v>518</v>
      </c>
      <c r="D52" s="290">
        <v>18190</v>
      </c>
    </row>
    <row r="53" spans="2:4" ht="12.75">
      <c r="B53" s="318"/>
      <c r="C53" s="231" t="s">
        <v>519</v>
      </c>
      <c r="D53" s="290">
        <v>4420</v>
      </c>
    </row>
    <row r="54" spans="2:4" ht="12.75">
      <c r="B54" s="318"/>
      <c r="C54" s="231" t="s">
        <v>520</v>
      </c>
      <c r="D54" s="290">
        <v>10668</v>
      </c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4" ht="57.75" customHeight="1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69" t="s">
        <v>294</v>
      </c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2:4" ht="12.75">
      <c r="B63" s="682" t="s">
        <v>66</v>
      </c>
      <c r="C63" s="682"/>
      <c r="D63" s="500" t="s">
        <v>450</v>
      </c>
    </row>
    <row r="64" spans="2:4" ht="12.75">
      <c r="B64" s="318" t="s">
        <v>521</v>
      </c>
      <c r="C64" s="231" t="s">
        <v>522</v>
      </c>
      <c r="D64" s="290"/>
    </row>
    <row r="65" spans="2:4" ht="12.75">
      <c r="B65" s="318"/>
      <c r="C65" s="231" t="s">
        <v>523</v>
      </c>
      <c r="D65" s="290">
        <v>1020</v>
      </c>
    </row>
    <row r="66" spans="2:4" ht="12.75">
      <c r="B66" s="318"/>
      <c r="C66" s="231" t="s">
        <v>524</v>
      </c>
      <c r="D66" s="290">
        <v>508</v>
      </c>
    </row>
    <row r="67" spans="2:4" ht="12.75">
      <c r="B67" s="501" t="s">
        <v>525</v>
      </c>
      <c r="C67" s="231" t="s">
        <v>526</v>
      </c>
      <c r="D67" s="290"/>
    </row>
    <row r="68" spans="2:4" ht="12.75">
      <c r="B68" s="318"/>
      <c r="C68" s="231" t="s">
        <v>527</v>
      </c>
      <c r="D68" s="290">
        <v>2987</v>
      </c>
    </row>
    <row r="69" spans="2:4" ht="12.75">
      <c r="B69" s="318"/>
      <c r="C69" s="231" t="s">
        <v>528</v>
      </c>
      <c r="D69" s="290">
        <v>3285</v>
      </c>
    </row>
    <row r="70" spans="2:4" ht="12.75">
      <c r="B70" s="318"/>
      <c r="C70" s="231" t="s">
        <v>529</v>
      </c>
      <c r="D70" s="290">
        <v>7317</v>
      </c>
    </row>
    <row r="71" spans="2:4" ht="12.75">
      <c r="B71" s="318"/>
      <c r="C71" s="231" t="s">
        <v>530</v>
      </c>
      <c r="D71" s="290">
        <v>538</v>
      </c>
    </row>
    <row r="72" spans="2:4" ht="12.75">
      <c r="B72" s="318"/>
      <c r="C72" s="231" t="s">
        <v>531</v>
      </c>
      <c r="D72" s="290">
        <v>1849</v>
      </c>
    </row>
    <row r="73" spans="2:4" ht="12.75">
      <c r="B73" s="318"/>
      <c r="C73" s="231" t="s">
        <v>532</v>
      </c>
      <c r="D73" s="290">
        <v>1590</v>
      </c>
    </row>
    <row r="74" spans="2:4" ht="12.75">
      <c r="B74" s="318"/>
      <c r="C74" s="231" t="s">
        <v>533</v>
      </c>
      <c r="D74" s="290">
        <v>2869</v>
      </c>
    </row>
    <row r="75" spans="2:4" ht="12.75">
      <c r="B75" s="318"/>
      <c r="C75" s="231" t="s">
        <v>534</v>
      </c>
      <c r="D75" s="290">
        <v>424</v>
      </c>
    </row>
    <row r="76" spans="2:4" ht="12.75">
      <c r="B76" s="502" t="s">
        <v>525</v>
      </c>
      <c r="C76" s="231" t="s">
        <v>535</v>
      </c>
      <c r="D76" s="290"/>
    </row>
    <row r="77" spans="2:4" ht="12.75">
      <c r="B77" s="318"/>
      <c r="C77" s="231" t="s">
        <v>536</v>
      </c>
      <c r="D77" s="290">
        <v>1664</v>
      </c>
    </row>
    <row r="78" spans="2:4" ht="12.75">
      <c r="B78" s="318"/>
      <c r="C78" s="231" t="s">
        <v>537</v>
      </c>
      <c r="D78" s="290">
        <v>829</v>
      </c>
    </row>
    <row r="79" spans="2:4" ht="12.75">
      <c r="B79" s="318" t="s">
        <v>525</v>
      </c>
      <c r="C79" s="231" t="s">
        <v>538</v>
      </c>
      <c r="D79" s="290"/>
    </row>
    <row r="80" spans="2:4" ht="12.75">
      <c r="B80" s="318"/>
      <c r="C80" s="231" t="s">
        <v>539</v>
      </c>
      <c r="D80" s="290">
        <v>2336</v>
      </c>
    </row>
    <row r="81" spans="2:4" ht="12.75">
      <c r="B81" s="318"/>
      <c r="C81" s="231" t="s">
        <v>540</v>
      </c>
      <c r="D81" s="290">
        <v>680</v>
      </c>
    </row>
    <row r="82" spans="2:4" ht="12.75">
      <c r="B82" s="318" t="s">
        <v>525</v>
      </c>
      <c r="C82" s="231" t="s">
        <v>541</v>
      </c>
      <c r="D82" s="290">
        <v>7824</v>
      </c>
    </row>
    <row r="83" spans="2:4" ht="12.75">
      <c r="B83" s="503" t="s">
        <v>525</v>
      </c>
      <c r="C83" s="231" t="s">
        <v>542</v>
      </c>
      <c r="D83" s="290">
        <v>844</v>
      </c>
    </row>
    <row r="84" spans="2:4" ht="12.75">
      <c r="B84" s="318" t="s">
        <v>543</v>
      </c>
      <c r="C84" s="231" t="s">
        <v>544</v>
      </c>
      <c r="D84" s="290">
        <v>9300</v>
      </c>
    </row>
    <row r="85" spans="2:4" ht="12.75">
      <c r="B85" s="318" t="s">
        <v>543</v>
      </c>
      <c r="C85" s="231" t="s">
        <v>545</v>
      </c>
      <c r="D85" s="290"/>
    </row>
    <row r="86" spans="2:4" ht="12.75">
      <c r="B86" s="318"/>
      <c r="C86" s="231" t="s">
        <v>546</v>
      </c>
      <c r="D86" s="290">
        <v>1067</v>
      </c>
    </row>
    <row r="87" spans="2:4" ht="12.75">
      <c r="B87" s="320"/>
      <c r="C87" s="321" t="s">
        <v>547</v>
      </c>
      <c r="D87" s="294">
        <v>3360</v>
      </c>
    </row>
    <row r="88" spans="2:4" ht="12.75">
      <c r="B88" s="708" t="s">
        <v>548</v>
      </c>
      <c r="C88" s="708"/>
      <c r="D88" s="296">
        <f>D87+D86+D84+D83+D82+D81+D80+D78+D77+D75+D74+D73+D72+D71+D70+D69+D68+D66+D65+D54+D53+D52+D51+D50+D49+D48+D47+D45+D44+D43+D42+D41+D40+D39+D38+D37+D36+D11+D12+D13+D16+D17+D18+D19+D20+D21+D22+D23+D24+D25+D26+D28+D29+D30+D31+D32+D33+D35</f>
        <v>436680</v>
      </c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658" t="s">
        <v>549</v>
      </c>
      <c r="C92" s="658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2:4" ht="12.75">
      <c r="B95" s="708" t="s">
        <v>66</v>
      </c>
      <c r="C95" s="708"/>
      <c r="D95" s="504" t="s">
        <v>450</v>
      </c>
    </row>
    <row r="96" spans="2:4" ht="12.75">
      <c r="B96" s="342" t="s">
        <v>150</v>
      </c>
      <c r="C96" s="343" t="s">
        <v>550</v>
      </c>
      <c r="D96" s="289">
        <v>1146</v>
      </c>
    </row>
    <row r="97" spans="2:4" ht="12.75">
      <c r="B97" s="318" t="s">
        <v>126</v>
      </c>
      <c r="C97" s="231" t="s">
        <v>551</v>
      </c>
      <c r="D97" s="290">
        <v>188</v>
      </c>
    </row>
    <row r="98" spans="2:4" ht="12.75">
      <c r="B98" s="320" t="s">
        <v>552</v>
      </c>
      <c r="C98" s="321" t="s">
        <v>553</v>
      </c>
      <c r="D98" s="294">
        <v>453</v>
      </c>
    </row>
    <row r="99" spans="2:4" ht="12.75">
      <c r="B99" s="320"/>
      <c r="C99" s="321" t="s">
        <v>554</v>
      </c>
      <c r="D99" s="294">
        <v>18335</v>
      </c>
    </row>
    <row r="100" spans="2:4" ht="12.75">
      <c r="B100" s="320"/>
      <c r="C100" s="321" t="s">
        <v>555</v>
      </c>
      <c r="D100" s="294">
        <v>25082</v>
      </c>
    </row>
    <row r="101" spans="2:4" ht="12.75">
      <c r="B101" s="708" t="s">
        <v>548</v>
      </c>
      <c r="C101" s="708"/>
      <c r="D101" s="296">
        <f>SUM(D96:D100)</f>
        <v>45204</v>
      </c>
    </row>
    <row r="102" spans="2:4" ht="12.75">
      <c r="B102" s="470"/>
      <c r="C102" s="471"/>
      <c r="D102" s="300"/>
    </row>
    <row r="103" spans="2:4" ht="12.75">
      <c r="B103" s="708" t="s">
        <v>556</v>
      </c>
      <c r="C103" s="708"/>
      <c r="D103" s="296">
        <v>73405</v>
      </c>
    </row>
    <row r="104" spans="2:4" ht="12.75">
      <c r="B104" s="375"/>
      <c r="C104" s="376"/>
      <c r="D104" s="302"/>
    </row>
    <row r="105" spans="2:4" ht="12.75">
      <c r="B105" s="708" t="s">
        <v>277</v>
      </c>
      <c r="C105" s="708"/>
      <c r="D105" s="296">
        <v>14188</v>
      </c>
    </row>
    <row r="106" spans="1:4" ht="12.75">
      <c r="A106" s="38"/>
      <c r="B106" s="45"/>
      <c r="C106" s="45"/>
      <c r="D106" s="28"/>
    </row>
    <row r="107" spans="1:4" ht="12.75">
      <c r="A107" s="3"/>
      <c r="B107" s="45"/>
      <c r="C107" s="45"/>
      <c r="D107" s="28"/>
    </row>
    <row r="108" spans="1:4" ht="12.75">
      <c r="A108" s="3"/>
      <c r="B108" s="45"/>
      <c r="C108" s="45"/>
      <c r="D108" s="28"/>
    </row>
    <row r="109" spans="1:4" ht="12.75">
      <c r="A109" s="3"/>
      <c r="B109" s="45"/>
      <c r="C109" s="45"/>
      <c r="D109" s="28"/>
    </row>
    <row r="110" spans="1:4" ht="12.75">
      <c r="A110" s="3"/>
      <c r="B110" s="3"/>
      <c r="C110" s="3"/>
      <c r="D110" s="3"/>
    </row>
    <row r="111" spans="1:4" ht="12.75">
      <c r="A111" s="3"/>
      <c r="B111" s="658" t="s">
        <v>557</v>
      </c>
      <c r="C111" s="658"/>
      <c r="D111" s="3"/>
    </row>
    <row r="112" spans="1:4" ht="12.75">
      <c r="A112" s="3"/>
      <c r="B112" s="505"/>
      <c r="C112" s="505"/>
      <c r="D112" s="506"/>
    </row>
    <row r="113" spans="2:4" ht="12.75">
      <c r="B113" s="710" t="s">
        <v>66</v>
      </c>
      <c r="C113" s="710"/>
      <c r="D113" s="507" t="s">
        <v>450</v>
      </c>
    </row>
    <row r="114" spans="2:4" ht="12.75">
      <c r="B114" s="508"/>
      <c r="C114" s="15" t="s">
        <v>287</v>
      </c>
      <c r="D114" s="16"/>
    </row>
    <row r="115" spans="2:4" ht="12.75">
      <c r="B115" s="508"/>
      <c r="C115" s="15" t="s">
        <v>291</v>
      </c>
      <c r="D115" s="16">
        <v>700</v>
      </c>
    </row>
    <row r="116" spans="2:4" ht="12.75">
      <c r="B116" s="508"/>
      <c r="C116" s="607" t="s">
        <v>569</v>
      </c>
      <c r="D116" s="22">
        <v>20</v>
      </c>
    </row>
    <row r="117" spans="2:4" ht="12.75">
      <c r="B117" s="508"/>
      <c r="C117" s="607" t="s">
        <v>570</v>
      </c>
      <c r="D117" s="22">
        <v>1399</v>
      </c>
    </row>
    <row r="118" spans="2:4" ht="12.75">
      <c r="B118" s="508"/>
      <c r="C118" s="15" t="s">
        <v>286</v>
      </c>
      <c r="D118" s="22">
        <v>1180</v>
      </c>
    </row>
    <row r="119" spans="2:4" ht="12.75">
      <c r="B119" s="508"/>
      <c r="C119" s="21" t="s">
        <v>292</v>
      </c>
      <c r="D119" s="22">
        <v>57288</v>
      </c>
    </row>
    <row r="120" spans="2:4" ht="12.75">
      <c r="B120" s="708" t="s">
        <v>548</v>
      </c>
      <c r="C120" s="708"/>
      <c r="D120" s="296">
        <f>SUM(D114:D119)</f>
        <v>60587</v>
      </c>
    </row>
    <row r="121" spans="2:4" ht="12.75">
      <c r="B121" s="375"/>
      <c r="C121" s="376"/>
      <c r="D121" s="302"/>
    </row>
    <row r="122" spans="2:4" ht="12.75">
      <c r="B122" s="708" t="s">
        <v>299</v>
      </c>
      <c r="C122" s="708"/>
      <c r="D122" s="296">
        <v>0</v>
      </c>
    </row>
    <row r="123" spans="2:4" ht="12.75">
      <c r="B123" s="375"/>
      <c r="C123" s="376"/>
      <c r="D123" s="302"/>
    </row>
    <row r="124" spans="2:4" ht="12.75">
      <c r="B124" s="709" t="s">
        <v>558</v>
      </c>
      <c r="C124" s="709"/>
      <c r="D124" s="509">
        <f>D122+D120+D105+D103+D101+D88</f>
        <v>630064</v>
      </c>
    </row>
  </sheetData>
  <mergeCells count="15">
    <mergeCell ref="B120:C120"/>
    <mergeCell ref="B122:C122"/>
    <mergeCell ref="B124:C124"/>
    <mergeCell ref="B103:C103"/>
    <mergeCell ref="B105:C105"/>
    <mergeCell ref="B111:C111"/>
    <mergeCell ref="B113:C113"/>
    <mergeCell ref="B88:C88"/>
    <mergeCell ref="B92:C92"/>
    <mergeCell ref="B95:C95"/>
    <mergeCell ref="B101:C101"/>
    <mergeCell ref="B4:D4"/>
    <mergeCell ref="B6:D6"/>
    <mergeCell ref="B9:C9"/>
    <mergeCell ref="B63:C63"/>
  </mergeCells>
  <printOptions/>
  <pageMargins left="0.7479166666666667" right="0.7479166666666667" top="0.54" bottom="0.18" header="0.5118055555555556" footer="0.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C1">
      <selection activeCell="D18" sqref="D18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</cols>
  <sheetData>
    <row r="1" spans="8:11" ht="12.75">
      <c r="H1" s="656" t="s">
        <v>51</v>
      </c>
      <c r="I1" s="656"/>
      <c r="J1" s="656"/>
      <c r="K1" s="1"/>
    </row>
    <row r="3" spans="2:11" ht="12.75">
      <c r="B3" s="657" t="s">
        <v>52</v>
      </c>
      <c r="C3" s="657"/>
      <c r="D3" s="657"/>
      <c r="E3" s="657"/>
      <c r="F3" s="657"/>
      <c r="G3" s="657"/>
      <c r="H3" s="657"/>
      <c r="I3" s="657"/>
      <c r="J3" s="657"/>
      <c r="K3" s="2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9:12" ht="12.75">
      <c r="I5" s="13"/>
      <c r="J5" s="13"/>
      <c r="K5" s="13"/>
      <c r="L5" s="13"/>
    </row>
    <row r="6" spans="1:12" ht="24">
      <c r="A6" s="4" t="s">
        <v>2</v>
      </c>
      <c r="B6" s="5" t="s">
        <v>8</v>
      </c>
      <c r="C6" s="5" t="s">
        <v>4</v>
      </c>
      <c r="D6" s="5" t="s">
        <v>9</v>
      </c>
      <c r="E6" s="5" t="s">
        <v>6</v>
      </c>
      <c r="F6" s="6" t="s">
        <v>7</v>
      </c>
      <c r="G6" s="5" t="s">
        <v>8</v>
      </c>
      <c r="H6" s="5" t="s">
        <v>4</v>
      </c>
      <c r="I6" s="5" t="s">
        <v>9</v>
      </c>
      <c r="J6" s="5" t="s">
        <v>6</v>
      </c>
      <c r="K6" s="34"/>
      <c r="L6" s="34"/>
    </row>
    <row r="7" spans="1:12" ht="12.75">
      <c r="A7" s="9" t="s">
        <v>10</v>
      </c>
      <c r="B7" s="12">
        <v>308737</v>
      </c>
      <c r="C7" s="12">
        <v>321847</v>
      </c>
      <c r="D7" s="12">
        <v>401463</v>
      </c>
      <c r="E7" s="12">
        <v>289521</v>
      </c>
      <c r="F7" s="11" t="s">
        <v>11</v>
      </c>
      <c r="G7" s="12">
        <v>866709</v>
      </c>
      <c r="H7" s="12">
        <v>877724</v>
      </c>
      <c r="I7" s="12">
        <v>882678</v>
      </c>
      <c r="J7" s="12">
        <v>767607</v>
      </c>
      <c r="K7" s="34"/>
      <c r="L7" s="34"/>
    </row>
    <row r="8" spans="1:12" ht="12.75">
      <c r="A8" s="15" t="s">
        <v>12</v>
      </c>
      <c r="B8" s="18">
        <v>272300</v>
      </c>
      <c r="C8" s="18">
        <v>275300</v>
      </c>
      <c r="D8" s="18">
        <v>288300</v>
      </c>
      <c r="E8" s="18">
        <v>288300</v>
      </c>
      <c r="F8" s="17" t="s">
        <v>53</v>
      </c>
      <c r="G8" s="18">
        <v>277084</v>
      </c>
      <c r="H8" s="18">
        <v>280014</v>
      </c>
      <c r="I8" s="18">
        <v>279246</v>
      </c>
      <c r="J8" s="18">
        <v>243099</v>
      </c>
      <c r="K8" s="34"/>
      <c r="L8" s="34"/>
    </row>
    <row r="9" spans="1:12" ht="12.75">
      <c r="A9" s="15" t="s">
        <v>14</v>
      </c>
      <c r="B9" s="18">
        <v>1500</v>
      </c>
      <c r="C9" s="18">
        <v>2400</v>
      </c>
      <c r="D9" s="18">
        <v>2299</v>
      </c>
      <c r="E9" s="18">
        <v>2299</v>
      </c>
      <c r="F9" s="17" t="s">
        <v>54</v>
      </c>
      <c r="G9" s="18">
        <v>547131</v>
      </c>
      <c r="H9" s="18">
        <v>636457</v>
      </c>
      <c r="I9" s="18">
        <v>642938</v>
      </c>
      <c r="J9" s="16">
        <v>596119</v>
      </c>
      <c r="K9" s="34"/>
      <c r="L9" s="34"/>
    </row>
    <row r="10" spans="1:12" ht="12.75">
      <c r="A10" s="15" t="s">
        <v>16</v>
      </c>
      <c r="B10" s="18">
        <v>5446</v>
      </c>
      <c r="C10" s="18">
        <v>7046</v>
      </c>
      <c r="D10" s="18">
        <v>6405</v>
      </c>
      <c r="E10" s="18">
        <v>6405</v>
      </c>
      <c r="F10" s="17" t="s">
        <v>17</v>
      </c>
      <c r="G10" s="18">
        <v>19800</v>
      </c>
      <c r="H10" s="16">
        <v>20846</v>
      </c>
      <c r="I10" s="18">
        <v>20000</v>
      </c>
      <c r="J10" s="16">
        <v>62929</v>
      </c>
      <c r="K10" s="34"/>
      <c r="L10" s="34"/>
    </row>
    <row r="11" spans="1:12" ht="12.75">
      <c r="A11" s="15" t="s">
        <v>18</v>
      </c>
      <c r="B11" s="18">
        <v>130514</v>
      </c>
      <c r="C11" s="18">
        <v>117645</v>
      </c>
      <c r="D11" s="18">
        <v>109341</v>
      </c>
      <c r="E11" s="18">
        <v>109341</v>
      </c>
      <c r="F11" s="17" t="s">
        <v>19</v>
      </c>
      <c r="G11" s="18">
        <v>18025</v>
      </c>
      <c r="H11" s="16">
        <v>18475</v>
      </c>
      <c r="I11" s="18">
        <v>24685</v>
      </c>
      <c r="J11" s="18">
        <v>24785</v>
      </c>
      <c r="K11" s="34"/>
      <c r="L11" s="34"/>
    </row>
    <row r="12" spans="1:12" ht="12.75">
      <c r="A12" s="15" t="s">
        <v>20</v>
      </c>
      <c r="B12" s="18">
        <v>0</v>
      </c>
      <c r="C12" s="18">
        <v>4643</v>
      </c>
      <c r="D12" s="18">
        <v>0</v>
      </c>
      <c r="E12" s="18">
        <v>1868</v>
      </c>
      <c r="F12" s="17" t="s">
        <v>21</v>
      </c>
      <c r="G12" s="18">
        <v>23971</v>
      </c>
      <c r="H12" s="18">
        <v>25608</v>
      </c>
      <c r="I12" s="18">
        <v>34143</v>
      </c>
      <c r="J12" s="18">
        <v>37272</v>
      </c>
      <c r="K12" s="34"/>
      <c r="L12" s="34"/>
    </row>
    <row r="13" spans="1:12" ht="12.75">
      <c r="A13" s="15" t="s">
        <v>22</v>
      </c>
      <c r="B13" s="18">
        <v>486050</v>
      </c>
      <c r="C13" s="18">
        <v>490506</v>
      </c>
      <c r="D13" s="18">
        <v>541008</v>
      </c>
      <c r="E13" s="18">
        <v>546147</v>
      </c>
      <c r="F13" s="17" t="s">
        <v>23</v>
      </c>
      <c r="G13" s="18">
        <v>1887</v>
      </c>
      <c r="H13" s="18">
        <v>3745</v>
      </c>
      <c r="I13" s="18">
        <v>567</v>
      </c>
      <c r="J13" s="18">
        <v>1362</v>
      </c>
      <c r="K13" s="34"/>
      <c r="L13" s="34"/>
    </row>
    <row r="14" spans="1:12" ht="12.75">
      <c r="A14" s="15" t="s">
        <v>24</v>
      </c>
      <c r="B14" s="18">
        <v>17000</v>
      </c>
      <c r="C14" s="18">
        <v>17065</v>
      </c>
      <c r="D14" s="18">
        <v>0</v>
      </c>
      <c r="E14" s="18">
        <v>0</v>
      </c>
      <c r="F14" s="17" t="s">
        <v>25</v>
      </c>
      <c r="G14" s="18">
        <v>9500</v>
      </c>
      <c r="H14" s="18">
        <v>9500</v>
      </c>
      <c r="I14" s="18">
        <v>8350</v>
      </c>
      <c r="J14" s="18">
        <v>8350</v>
      </c>
      <c r="K14" s="34"/>
      <c r="L14" s="34"/>
    </row>
    <row r="15" spans="1:12" ht="12.75">
      <c r="A15" s="15" t="s">
        <v>36</v>
      </c>
      <c r="B15" s="18">
        <v>450</v>
      </c>
      <c r="C15" s="18">
        <v>450</v>
      </c>
      <c r="D15" s="18">
        <v>650</v>
      </c>
      <c r="E15" s="18">
        <v>650</v>
      </c>
      <c r="F15" s="17" t="s">
        <v>35</v>
      </c>
      <c r="G15" s="18">
        <v>0</v>
      </c>
      <c r="H15" s="18">
        <v>0</v>
      </c>
      <c r="I15" s="18">
        <v>0</v>
      </c>
      <c r="J15" s="18">
        <v>0</v>
      </c>
      <c r="K15" s="35"/>
      <c r="L15" s="35"/>
    </row>
    <row r="16" spans="1:12" ht="12.75">
      <c r="A16" s="15" t="s">
        <v>38</v>
      </c>
      <c r="B16" s="18">
        <v>2050</v>
      </c>
      <c r="C16" s="18">
        <v>59670</v>
      </c>
      <c r="D16" s="18">
        <v>4231</v>
      </c>
      <c r="E16" s="18">
        <v>23109</v>
      </c>
      <c r="F16" s="17" t="s">
        <v>39</v>
      </c>
      <c r="G16" s="18">
        <v>550</v>
      </c>
      <c r="H16" s="18">
        <v>2811</v>
      </c>
      <c r="I16" s="18">
        <v>44384</v>
      </c>
      <c r="J16" s="18">
        <v>144129</v>
      </c>
      <c r="K16" s="3"/>
      <c r="L16" s="3"/>
    </row>
    <row r="17" spans="1:12" ht="12.75">
      <c r="A17" s="15" t="s">
        <v>40</v>
      </c>
      <c r="B17" s="18">
        <v>580039</v>
      </c>
      <c r="C17" s="18">
        <v>628938</v>
      </c>
      <c r="D17" s="18">
        <v>598037</v>
      </c>
      <c r="E17" s="16">
        <v>542471</v>
      </c>
      <c r="F17" s="17" t="s">
        <v>43</v>
      </c>
      <c r="G17" s="18">
        <v>317000</v>
      </c>
      <c r="H17" s="18">
        <v>317000</v>
      </c>
      <c r="I17" s="18"/>
      <c r="J17" s="18"/>
      <c r="K17" s="3"/>
      <c r="L17" s="3"/>
    </row>
    <row r="18" spans="1:12" ht="12.75">
      <c r="A18" s="15"/>
      <c r="B18" s="18"/>
      <c r="C18" s="18"/>
      <c r="D18" s="18"/>
      <c r="E18" s="18"/>
      <c r="F18" s="17"/>
      <c r="G18" s="18"/>
      <c r="H18" s="18"/>
      <c r="I18" s="18"/>
      <c r="J18" s="18"/>
      <c r="K18" s="3"/>
      <c r="L18" s="3"/>
    </row>
    <row r="19" spans="1:10" ht="12.75">
      <c r="A19" s="18"/>
      <c r="B19" s="18"/>
      <c r="C19" s="18"/>
      <c r="D19" s="18"/>
      <c r="E19" s="18"/>
      <c r="F19" s="17"/>
      <c r="G19" s="18"/>
      <c r="H19" s="18"/>
      <c r="I19" s="18"/>
      <c r="J19" s="18"/>
    </row>
    <row r="20" spans="1:10" ht="12.75">
      <c r="A20" s="36"/>
      <c r="B20" s="37"/>
      <c r="C20" s="37"/>
      <c r="D20" s="37"/>
      <c r="E20" s="37"/>
      <c r="F20" s="38"/>
      <c r="G20" s="37"/>
      <c r="H20" s="37"/>
      <c r="I20" s="37"/>
      <c r="J20" s="37"/>
    </row>
    <row r="21" spans="1:10" ht="12.75">
      <c r="A21" s="25" t="s">
        <v>46</v>
      </c>
      <c r="B21" s="25">
        <f>SUM(B7:B20)</f>
        <v>1804086</v>
      </c>
      <c r="C21" s="25">
        <f>SUM(C7:C20)</f>
        <v>1925510</v>
      </c>
      <c r="D21" s="25">
        <f>SUM(D7:D20)</f>
        <v>1951734</v>
      </c>
      <c r="E21" s="25">
        <f>SUM(E7:E20)</f>
        <v>1810111</v>
      </c>
      <c r="F21" s="25" t="s">
        <v>47</v>
      </c>
      <c r="G21" s="25">
        <f>SUM(G7:G20)</f>
        <v>2081657</v>
      </c>
      <c r="H21" s="25">
        <f>SUM(H7:H20)</f>
        <v>2192180</v>
      </c>
      <c r="I21" s="25">
        <f>SUM(I7:I20)</f>
        <v>1936991</v>
      </c>
      <c r="J21" s="25">
        <f>SUM(J7:J20)</f>
        <v>1885652</v>
      </c>
    </row>
    <row r="22" spans="1:5" ht="12.75">
      <c r="A22" s="25" t="s">
        <v>48</v>
      </c>
      <c r="B22" s="25">
        <f>G21-B21</f>
        <v>277571</v>
      </c>
      <c r="C22" s="25">
        <f>H21-C21</f>
        <v>266670</v>
      </c>
      <c r="D22" s="25">
        <f>I21-D21</f>
        <v>-14743</v>
      </c>
      <c r="E22" s="25">
        <f>J21-E21</f>
        <v>75541</v>
      </c>
    </row>
    <row r="23" spans="1:5" ht="12.75">
      <c r="A23" s="32" t="s">
        <v>55</v>
      </c>
      <c r="B23" s="33">
        <f>0+mérl_!B28</f>
        <v>28870</v>
      </c>
      <c r="C23" s="33">
        <f>0+mérl_!C28</f>
        <v>28870</v>
      </c>
      <c r="D23" s="33">
        <f>0+mérl_!D28</f>
        <v>54280</v>
      </c>
      <c r="E23" s="33">
        <v>54280</v>
      </c>
    </row>
  </sheetData>
  <mergeCells count="2">
    <mergeCell ref="H1:J1"/>
    <mergeCell ref="B3:J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D1">
      <selection activeCell="A16" sqref="A16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</cols>
  <sheetData>
    <row r="1" spans="8:11" ht="12.75">
      <c r="H1" s="656" t="s">
        <v>56</v>
      </c>
      <c r="I1" s="656"/>
      <c r="J1" s="656"/>
      <c r="K1" s="1"/>
    </row>
    <row r="3" ht="12.75">
      <c r="B3" s="39" t="s">
        <v>57</v>
      </c>
    </row>
    <row r="5" spans="11:12" ht="16.5" customHeight="1">
      <c r="K5" s="40"/>
      <c r="L5" s="40"/>
    </row>
    <row r="6" spans="1:12" ht="24">
      <c r="A6" s="41" t="s">
        <v>2</v>
      </c>
      <c r="B6" s="5" t="s">
        <v>8</v>
      </c>
      <c r="C6" s="5" t="s">
        <v>4</v>
      </c>
      <c r="D6" s="5" t="s">
        <v>9</v>
      </c>
      <c r="E6" s="5" t="s">
        <v>6</v>
      </c>
      <c r="F6" s="6" t="s">
        <v>7</v>
      </c>
      <c r="G6" s="5" t="s">
        <v>8</v>
      </c>
      <c r="H6" s="5" t="s">
        <v>4</v>
      </c>
      <c r="I6" s="5" t="s">
        <v>9</v>
      </c>
      <c r="J6" s="5" t="s">
        <v>6</v>
      </c>
      <c r="K6" s="34"/>
      <c r="L6" s="34"/>
    </row>
    <row r="7" spans="1:12" ht="12.75">
      <c r="A7" s="16" t="s">
        <v>58</v>
      </c>
      <c r="B7" s="12">
        <v>21500</v>
      </c>
      <c r="C7" s="12">
        <v>21800</v>
      </c>
      <c r="D7" s="12">
        <v>21000</v>
      </c>
      <c r="E7" s="12">
        <v>21000</v>
      </c>
      <c r="F7" s="17" t="s">
        <v>25</v>
      </c>
      <c r="G7" s="12">
        <v>44071</v>
      </c>
      <c r="H7" s="12">
        <v>44071</v>
      </c>
      <c r="I7" s="12">
        <v>25000</v>
      </c>
      <c r="J7" s="12">
        <v>25000</v>
      </c>
      <c r="K7" s="34"/>
      <c r="L7" s="34"/>
    </row>
    <row r="8" spans="1:12" ht="12.75">
      <c r="A8" s="16" t="s">
        <v>59</v>
      </c>
      <c r="B8" s="18"/>
      <c r="C8" s="18"/>
      <c r="D8" s="18">
        <v>8252</v>
      </c>
      <c r="E8" s="18">
        <v>8252</v>
      </c>
      <c r="F8" s="17" t="s">
        <v>27</v>
      </c>
      <c r="G8" s="18">
        <v>19483</v>
      </c>
      <c r="H8" s="18">
        <v>19483</v>
      </c>
      <c r="I8" s="18">
        <v>54972</v>
      </c>
      <c r="J8" s="18">
        <v>54972</v>
      </c>
      <c r="K8" s="34"/>
      <c r="L8" s="34"/>
    </row>
    <row r="9" spans="1:12" ht="12.75">
      <c r="A9" s="16" t="s">
        <v>26</v>
      </c>
      <c r="B9" s="18">
        <v>65500</v>
      </c>
      <c r="C9" s="18">
        <v>65500</v>
      </c>
      <c r="D9" s="18">
        <v>209608</v>
      </c>
      <c r="E9" s="18">
        <v>224008</v>
      </c>
      <c r="F9" s="17" t="s">
        <v>29</v>
      </c>
      <c r="G9" s="18">
        <v>112782</v>
      </c>
      <c r="H9" s="18">
        <v>176726</v>
      </c>
      <c r="I9" s="18">
        <v>899673</v>
      </c>
      <c r="J9" s="18">
        <v>914622</v>
      </c>
      <c r="K9" s="34"/>
      <c r="L9" s="34"/>
    </row>
    <row r="10" spans="1:12" ht="12.75">
      <c r="A10" s="42" t="s">
        <v>28</v>
      </c>
      <c r="B10" s="18">
        <v>0</v>
      </c>
      <c r="C10" s="18">
        <v>0</v>
      </c>
      <c r="D10" s="18">
        <v>0</v>
      </c>
      <c r="E10" s="18">
        <v>0</v>
      </c>
      <c r="F10" s="17" t="s">
        <v>31</v>
      </c>
      <c r="G10" s="18">
        <v>0</v>
      </c>
      <c r="H10" s="18">
        <v>9257</v>
      </c>
      <c r="I10" s="18">
        <v>38560</v>
      </c>
      <c r="J10" s="18">
        <v>54060</v>
      </c>
      <c r="K10" s="34"/>
      <c r="L10" s="34"/>
    </row>
    <row r="11" spans="1:12" ht="12.75">
      <c r="A11" s="16" t="s">
        <v>30</v>
      </c>
      <c r="B11" s="18">
        <v>0</v>
      </c>
      <c r="C11" s="18">
        <v>0</v>
      </c>
      <c r="D11" s="18">
        <v>706585</v>
      </c>
      <c r="E11" s="18">
        <v>706585</v>
      </c>
      <c r="F11" s="17" t="s">
        <v>33</v>
      </c>
      <c r="G11" s="18">
        <v>0</v>
      </c>
      <c r="H11" s="18">
        <v>0</v>
      </c>
      <c r="I11" s="18">
        <v>0</v>
      </c>
      <c r="J11" s="18">
        <v>0</v>
      </c>
      <c r="K11" s="34"/>
      <c r="L11" s="34"/>
    </row>
    <row r="12" spans="1:12" ht="12.75">
      <c r="A12" s="16" t="s">
        <v>32</v>
      </c>
      <c r="B12" s="18">
        <v>9678</v>
      </c>
      <c r="C12" s="18">
        <v>9678</v>
      </c>
      <c r="D12" s="18">
        <v>11400</v>
      </c>
      <c r="E12" s="18">
        <v>11400</v>
      </c>
      <c r="F12" s="17" t="s">
        <v>60</v>
      </c>
      <c r="G12" s="18">
        <v>0</v>
      </c>
      <c r="H12" s="18">
        <v>0</v>
      </c>
      <c r="I12" s="18">
        <v>0</v>
      </c>
      <c r="J12" s="18">
        <v>0</v>
      </c>
      <c r="K12" s="34"/>
      <c r="L12" s="34"/>
    </row>
    <row r="13" spans="1:12" ht="12.75">
      <c r="A13" s="16" t="s">
        <v>34</v>
      </c>
      <c r="B13" s="18">
        <v>0</v>
      </c>
      <c r="C13" s="18">
        <v>0</v>
      </c>
      <c r="D13" s="18">
        <v>0</v>
      </c>
      <c r="E13" s="18">
        <v>0</v>
      </c>
      <c r="F13" s="38" t="s">
        <v>37</v>
      </c>
      <c r="G13" s="18">
        <v>150</v>
      </c>
      <c r="H13" s="18">
        <v>150</v>
      </c>
      <c r="I13" s="18">
        <v>0</v>
      </c>
      <c r="J13" s="18">
        <v>0</v>
      </c>
      <c r="K13" s="34"/>
      <c r="L13" s="34"/>
    </row>
    <row r="14" spans="1:12" ht="12.75">
      <c r="A14" s="16" t="s">
        <v>36</v>
      </c>
      <c r="B14" s="18">
        <v>0</v>
      </c>
      <c r="C14" s="18">
        <v>0</v>
      </c>
      <c r="D14" s="18">
        <v>0</v>
      </c>
      <c r="E14" s="18">
        <v>0</v>
      </c>
      <c r="F14" s="38" t="s">
        <v>44</v>
      </c>
      <c r="G14" s="18">
        <v>243543</v>
      </c>
      <c r="H14" s="18">
        <v>243543</v>
      </c>
      <c r="I14" s="18">
        <v>7663</v>
      </c>
      <c r="J14" s="18">
        <v>7663</v>
      </c>
      <c r="K14" s="34"/>
      <c r="L14" s="34"/>
    </row>
    <row r="15" spans="1:12" ht="12.75">
      <c r="A15" s="16" t="s">
        <v>38</v>
      </c>
      <c r="B15" s="18">
        <v>0</v>
      </c>
      <c r="C15" s="18">
        <v>0</v>
      </c>
      <c r="D15" s="18">
        <v>380000</v>
      </c>
      <c r="E15" s="18">
        <v>486333</v>
      </c>
      <c r="F15" s="18" t="s">
        <v>45</v>
      </c>
      <c r="G15" s="18">
        <v>442200</v>
      </c>
      <c r="H15" s="18">
        <v>380200</v>
      </c>
      <c r="I15" s="18">
        <v>0</v>
      </c>
      <c r="J15" s="18">
        <v>0</v>
      </c>
      <c r="K15" s="34"/>
      <c r="L15" s="34"/>
    </row>
    <row r="16" spans="1:12" ht="12.75">
      <c r="A16" s="16" t="s">
        <v>40</v>
      </c>
      <c r="B16" s="18">
        <v>14252</v>
      </c>
      <c r="C16" s="18">
        <v>14252</v>
      </c>
      <c r="D16" s="18">
        <v>0</v>
      </c>
      <c r="E16" s="18">
        <v>0</v>
      </c>
      <c r="F16" s="18" t="s">
        <v>61</v>
      </c>
      <c r="G16" s="18"/>
      <c r="H16" s="18"/>
      <c r="I16" s="18">
        <v>380000</v>
      </c>
      <c r="J16" s="18">
        <v>380000</v>
      </c>
      <c r="K16" s="34"/>
      <c r="L16" s="34"/>
    </row>
    <row r="17" spans="1:12" ht="12.75">
      <c r="A17" s="22" t="s">
        <v>42</v>
      </c>
      <c r="B17" s="37">
        <v>1000000</v>
      </c>
      <c r="C17" s="37">
        <v>1000000</v>
      </c>
      <c r="D17" s="37">
        <v>0</v>
      </c>
      <c r="E17" s="37">
        <v>0</v>
      </c>
      <c r="G17" s="37"/>
      <c r="H17" s="37"/>
      <c r="I17" s="37"/>
      <c r="J17" s="37"/>
      <c r="K17" s="34"/>
      <c r="L17" s="34"/>
    </row>
    <row r="18" spans="1:12" ht="12.75">
      <c r="A18" s="25" t="s">
        <v>46</v>
      </c>
      <c r="B18" s="25">
        <f>SUM(B7:B17)</f>
        <v>1110930</v>
      </c>
      <c r="C18" s="25">
        <f>SUM(C7:C17)</f>
        <v>1111230</v>
      </c>
      <c r="D18" s="25">
        <f>SUM(D7:D17)</f>
        <v>1336845</v>
      </c>
      <c r="E18" s="25">
        <f>SUM(E7:E17)</f>
        <v>1457578</v>
      </c>
      <c r="F18" s="25" t="s">
        <v>47</v>
      </c>
      <c r="G18" s="25">
        <f>SUM(G7:G17)</f>
        <v>862229</v>
      </c>
      <c r="H18" s="25">
        <f>SUM(H7:H17)</f>
        <v>873430</v>
      </c>
      <c r="I18" s="25">
        <f>SUM(I7:I17)</f>
        <v>1405868</v>
      </c>
      <c r="J18" s="25">
        <f>SUM(J7:J17)</f>
        <v>1436317</v>
      </c>
      <c r="K18" s="34"/>
      <c r="L18" s="34"/>
    </row>
    <row r="19" spans="1:12" ht="12.75">
      <c r="A19" s="25" t="s">
        <v>48</v>
      </c>
      <c r="B19" s="25">
        <f>B18-G18</f>
        <v>248701</v>
      </c>
      <c r="C19" s="25">
        <f>C18-H18</f>
        <v>237800</v>
      </c>
      <c r="D19" s="25">
        <f>I18-D18</f>
        <v>69023</v>
      </c>
      <c r="E19" s="25">
        <f>J18-E18</f>
        <v>-21261</v>
      </c>
      <c r="K19" s="34"/>
      <c r="L19" s="34"/>
    </row>
    <row r="20" spans="1:12" ht="12.75">
      <c r="A20" s="43" t="s">
        <v>49</v>
      </c>
      <c r="B20" s="31"/>
      <c r="C20" s="31"/>
      <c r="D20" s="31"/>
      <c r="E20" s="31"/>
      <c r="K20" s="34"/>
      <c r="L20" s="34"/>
    </row>
    <row r="21" spans="11:12" ht="12.75">
      <c r="K21" s="34"/>
      <c r="L21" s="34"/>
    </row>
    <row r="22" spans="11:12" ht="12.75">
      <c r="K22" s="34"/>
      <c r="L22" s="34"/>
    </row>
    <row r="23" spans="1:12" ht="12.75">
      <c r="A23" s="4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12.75">
      <c r="A24" s="28"/>
      <c r="B24" s="28"/>
      <c r="C24" s="28"/>
      <c r="D24" s="28"/>
      <c r="E24" s="28"/>
      <c r="F24" s="28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mergeCells count="1">
    <mergeCell ref="H1:J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31">
      <selection activeCell="D22" sqref="D22"/>
    </sheetView>
  </sheetViews>
  <sheetFormatPr defaultColWidth="9.00390625" defaultRowHeight="12.75"/>
  <cols>
    <col min="1" max="1" width="7.00390625" style="0" customWidth="1"/>
    <col min="2" max="2" width="32.625" style="0" customWidth="1"/>
    <col min="3" max="6" width="9.25390625" style="0" customWidth="1"/>
  </cols>
  <sheetData>
    <row r="1" spans="3:4" ht="12.75">
      <c r="C1" s="656" t="s">
        <v>62</v>
      </c>
      <c r="D1" s="656"/>
    </row>
    <row r="3" spans="1:6" ht="12.75">
      <c r="A3" s="658" t="s">
        <v>63</v>
      </c>
      <c r="B3" s="658"/>
      <c r="C3" s="658"/>
      <c r="D3" s="658"/>
      <c r="E3" s="658"/>
      <c r="F3" s="658"/>
    </row>
    <row r="4" spans="1:6" ht="12.75">
      <c r="A4" s="658" t="s">
        <v>64</v>
      </c>
      <c r="B4" s="658"/>
      <c r="C4" s="658"/>
      <c r="D4" s="658"/>
      <c r="E4" s="658"/>
      <c r="F4" s="658"/>
    </row>
    <row r="5" spans="1:6" ht="12.75">
      <c r="A5" s="658" t="s">
        <v>65</v>
      </c>
      <c r="B5" s="658"/>
      <c r="C5" s="658"/>
      <c r="D5" s="658"/>
      <c r="E5" s="658"/>
      <c r="F5" s="658"/>
    </row>
    <row r="7" spans="2:6" ht="27" thickBot="1">
      <c r="B7" s="46" t="s">
        <v>66</v>
      </c>
      <c r="C7" s="47" t="s">
        <v>67</v>
      </c>
      <c r="D7" s="47" t="s">
        <v>68</v>
      </c>
      <c r="E7" s="47" t="s">
        <v>69</v>
      </c>
      <c r="F7" s="48" t="s">
        <v>70</v>
      </c>
    </row>
    <row r="8" spans="2:6" ht="12.75">
      <c r="B8" s="49" t="s">
        <v>71</v>
      </c>
      <c r="C8" s="50">
        <v>401463</v>
      </c>
      <c r="D8" s="50">
        <v>289521</v>
      </c>
      <c r="E8" s="50">
        <v>301200</v>
      </c>
      <c r="F8" s="51">
        <v>301900</v>
      </c>
    </row>
    <row r="9" spans="2:6" ht="12.75">
      <c r="B9" s="52" t="s">
        <v>72</v>
      </c>
      <c r="C9" s="53">
        <v>318004</v>
      </c>
      <c r="D9" s="53">
        <v>318004</v>
      </c>
      <c r="E9" s="53">
        <v>305200</v>
      </c>
      <c r="F9" s="54">
        <v>306400</v>
      </c>
    </row>
    <row r="10" spans="2:6" ht="12.75">
      <c r="B10" s="52" t="s">
        <v>73</v>
      </c>
      <c r="C10" s="53">
        <v>715630</v>
      </c>
      <c r="D10" s="53">
        <v>660064</v>
      </c>
      <c r="E10" s="53">
        <v>726500</v>
      </c>
      <c r="F10" s="54">
        <v>728300</v>
      </c>
    </row>
    <row r="11" spans="2:6" ht="12.75">
      <c r="B11" s="52" t="s">
        <v>74</v>
      </c>
      <c r="C11" s="53">
        <v>0</v>
      </c>
      <c r="D11" s="53">
        <v>0</v>
      </c>
      <c r="E11" s="53">
        <v>19700</v>
      </c>
      <c r="F11" s="54">
        <v>19900</v>
      </c>
    </row>
    <row r="12" spans="2:6" ht="12.75">
      <c r="B12" s="52" t="s">
        <v>75</v>
      </c>
      <c r="C12" s="53">
        <v>541008</v>
      </c>
      <c r="D12" s="53">
        <v>548015</v>
      </c>
      <c r="E12" s="53">
        <v>490500</v>
      </c>
      <c r="F12" s="54">
        <v>493600</v>
      </c>
    </row>
    <row r="13" spans="2:6" ht="12.75">
      <c r="B13" s="52" t="s">
        <v>76</v>
      </c>
      <c r="C13" s="53">
        <v>650</v>
      </c>
      <c r="D13" s="53">
        <v>650</v>
      </c>
      <c r="E13" s="53">
        <v>400</v>
      </c>
      <c r="F13" s="54">
        <v>450</v>
      </c>
    </row>
    <row r="14" spans="2:6" ht="12.75">
      <c r="B14" s="52" t="s">
        <v>77</v>
      </c>
      <c r="C14" s="53">
        <v>54280</v>
      </c>
      <c r="D14" s="53">
        <v>54280</v>
      </c>
      <c r="E14" s="53">
        <v>49000</v>
      </c>
      <c r="F14" s="54">
        <v>48000</v>
      </c>
    </row>
    <row r="15" spans="2:6" ht="13.5" thickBot="1">
      <c r="B15" s="55" t="s">
        <v>78</v>
      </c>
      <c r="C15" s="56">
        <v>4231</v>
      </c>
      <c r="D15" s="56">
        <v>23109</v>
      </c>
      <c r="E15" s="56">
        <v>1000</v>
      </c>
      <c r="F15" s="57">
        <v>1500</v>
      </c>
    </row>
    <row r="16" spans="2:6" ht="13.5" thickBot="1">
      <c r="B16" s="58" t="s">
        <v>79</v>
      </c>
      <c r="C16" s="59">
        <f>SUM(C8:C15)</f>
        <v>2035266</v>
      </c>
      <c r="D16" s="59">
        <f>SUM(D8:D15)</f>
        <v>1893643</v>
      </c>
      <c r="E16" s="59">
        <f>SUM(E8:E15)</f>
        <v>1893500</v>
      </c>
      <c r="F16" s="60">
        <f>SUM(F8:F15)</f>
        <v>1900050</v>
      </c>
    </row>
    <row r="17" spans="2:6" ht="12.75">
      <c r="B17" s="49" t="s">
        <v>80</v>
      </c>
      <c r="C17" s="50">
        <v>882678</v>
      </c>
      <c r="D17" s="50">
        <v>767607</v>
      </c>
      <c r="E17" s="50">
        <v>874700</v>
      </c>
      <c r="F17" s="51">
        <v>887500</v>
      </c>
    </row>
    <row r="18" spans="2:6" ht="12.75">
      <c r="B18" s="52" t="s">
        <v>81</v>
      </c>
      <c r="C18" s="53">
        <v>279246</v>
      </c>
      <c r="D18" s="53">
        <v>243099</v>
      </c>
      <c r="E18" s="53">
        <v>273510</v>
      </c>
      <c r="F18" s="54">
        <v>274400</v>
      </c>
    </row>
    <row r="19" spans="2:6" ht="12.75">
      <c r="B19" s="52" t="s">
        <v>82</v>
      </c>
      <c r="C19" s="53">
        <v>642938</v>
      </c>
      <c r="D19" s="53">
        <v>596119</v>
      </c>
      <c r="E19" s="53">
        <v>568300</v>
      </c>
      <c r="F19" s="54">
        <v>569780</v>
      </c>
    </row>
    <row r="20" spans="2:6" ht="12.75">
      <c r="B20" s="52" t="s">
        <v>83</v>
      </c>
      <c r="C20" s="53">
        <v>24685</v>
      </c>
      <c r="D20" s="53">
        <v>24785</v>
      </c>
      <c r="E20" s="53">
        <v>14770</v>
      </c>
      <c r="F20" s="54">
        <v>15510</v>
      </c>
    </row>
    <row r="21" spans="2:6" ht="12.75">
      <c r="B21" s="52" t="s">
        <v>84</v>
      </c>
      <c r="C21" s="53">
        <v>20000</v>
      </c>
      <c r="D21" s="53">
        <v>62929</v>
      </c>
      <c r="E21" s="53">
        <v>12120</v>
      </c>
      <c r="F21" s="54">
        <v>17160</v>
      </c>
    </row>
    <row r="22" spans="2:6" ht="12.75">
      <c r="B22" s="52" t="s">
        <v>85</v>
      </c>
      <c r="C22" s="53">
        <v>34710</v>
      </c>
      <c r="D22" s="53">
        <v>38634</v>
      </c>
      <c r="E22" s="53">
        <v>24900</v>
      </c>
      <c r="F22" s="54">
        <v>25600</v>
      </c>
    </row>
    <row r="23" spans="2:6" ht="12.75">
      <c r="B23" s="52" t="s">
        <v>86</v>
      </c>
      <c r="C23" s="53">
        <v>0</v>
      </c>
      <c r="D23" s="53">
        <v>0</v>
      </c>
      <c r="E23" s="53">
        <v>500</v>
      </c>
      <c r="F23" s="54">
        <v>500</v>
      </c>
    </row>
    <row r="24" spans="2:6" ht="12.75">
      <c r="B24" s="52" t="s">
        <v>87</v>
      </c>
      <c r="C24" s="53">
        <v>0</v>
      </c>
      <c r="D24" s="53">
        <v>0</v>
      </c>
      <c r="E24" s="53">
        <v>49000</v>
      </c>
      <c r="F24" s="54">
        <v>48000</v>
      </c>
    </row>
    <row r="25" spans="2:6" ht="12.75">
      <c r="B25" s="52" t="s">
        <v>88</v>
      </c>
      <c r="C25" s="53">
        <v>8350</v>
      </c>
      <c r="D25" s="53">
        <v>8350</v>
      </c>
      <c r="E25" s="53">
        <v>9000</v>
      </c>
      <c r="F25" s="54">
        <v>9200</v>
      </c>
    </row>
    <row r="26" spans="2:6" ht="13.5" thickBot="1">
      <c r="B26" s="55" t="s">
        <v>89</v>
      </c>
      <c r="C26" s="56">
        <v>44384</v>
      </c>
      <c r="D26" s="56">
        <v>144129</v>
      </c>
      <c r="E26" s="56">
        <v>1000</v>
      </c>
      <c r="F26" s="57">
        <v>1000</v>
      </c>
    </row>
    <row r="27" spans="2:6" ht="13.5" thickBot="1">
      <c r="B27" s="58" t="s">
        <v>90</v>
      </c>
      <c r="C27" s="59">
        <f>SUM(C17:C26)</f>
        <v>1936991</v>
      </c>
      <c r="D27" s="59">
        <f>SUM(D17:D26)</f>
        <v>1885652</v>
      </c>
      <c r="E27" s="59">
        <f>SUM(E17:E26)</f>
        <v>1827800</v>
      </c>
      <c r="F27" s="60">
        <f>SUM(F17:F26)</f>
        <v>1848650</v>
      </c>
    </row>
    <row r="28" spans="2:6" ht="12.75">
      <c r="B28" s="49" t="s">
        <v>91</v>
      </c>
      <c r="C28" s="50">
        <v>209608</v>
      </c>
      <c r="D28" s="50">
        <v>224008</v>
      </c>
      <c r="E28" s="50">
        <v>12000</v>
      </c>
      <c r="F28" s="51">
        <v>13700</v>
      </c>
    </row>
    <row r="29" spans="2:6" ht="12.75">
      <c r="B29" s="61" t="s">
        <v>92</v>
      </c>
      <c r="C29" s="62">
        <v>0</v>
      </c>
      <c r="D29" s="62">
        <v>0</v>
      </c>
      <c r="E29" s="62">
        <v>22000</v>
      </c>
      <c r="F29" s="63">
        <v>24000</v>
      </c>
    </row>
    <row r="30" spans="2:6" ht="12.75">
      <c r="B30" s="52" t="s">
        <v>93</v>
      </c>
      <c r="C30" s="53">
        <v>0</v>
      </c>
      <c r="D30" s="53">
        <v>0</v>
      </c>
      <c r="E30" s="53">
        <v>17000</v>
      </c>
      <c r="F30" s="54">
        <v>11000</v>
      </c>
    </row>
    <row r="31" spans="2:6" ht="12.75">
      <c r="B31" s="52" t="s">
        <v>94</v>
      </c>
      <c r="C31" s="53">
        <v>706585</v>
      </c>
      <c r="D31" s="53">
        <v>706585</v>
      </c>
      <c r="E31" s="53">
        <v>0</v>
      </c>
      <c r="F31" s="54">
        <v>0</v>
      </c>
    </row>
    <row r="32" spans="2:6" ht="12.75">
      <c r="B32" s="52" t="s">
        <v>95</v>
      </c>
      <c r="C32" s="53">
        <v>11400</v>
      </c>
      <c r="D32" s="53">
        <v>11400</v>
      </c>
      <c r="E32" s="53">
        <v>0</v>
      </c>
      <c r="F32" s="54">
        <v>0</v>
      </c>
    </row>
    <row r="33" spans="2:6" ht="12.75">
      <c r="B33" s="52" t="s">
        <v>96</v>
      </c>
      <c r="C33" s="53">
        <v>0</v>
      </c>
      <c r="D33" s="53">
        <v>0</v>
      </c>
      <c r="E33" s="53">
        <v>0</v>
      </c>
      <c r="F33" s="54">
        <v>0</v>
      </c>
    </row>
    <row r="34" spans="2:6" ht="12.75">
      <c r="B34" s="52" t="s">
        <v>78</v>
      </c>
      <c r="C34" s="53">
        <v>380000</v>
      </c>
      <c r="D34" s="53">
        <v>486333</v>
      </c>
      <c r="E34" s="53">
        <v>0</v>
      </c>
      <c r="F34" s="54">
        <v>0</v>
      </c>
    </row>
    <row r="35" spans="2:6" ht="13.5" thickBot="1">
      <c r="B35" s="52" t="s">
        <v>42</v>
      </c>
      <c r="C35" s="53">
        <v>0</v>
      </c>
      <c r="D35" s="53">
        <v>0</v>
      </c>
      <c r="E35" s="53">
        <v>0</v>
      </c>
      <c r="F35" s="54">
        <v>0</v>
      </c>
    </row>
    <row r="36" spans="2:6" ht="13.5" thickBot="1">
      <c r="B36" s="58" t="s">
        <v>97</v>
      </c>
      <c r="C36" s="59">
        <f>SUM(C28:C35)</f>
        <v>1307593</v>
      </c>
      <c r="D36" s="59">
        <f>SUM(D28:D35)</f>
        <v>1428326</v>
      </c>
      <c r="E36" s="59">
        <f>SUM(E28:E35)</f>
        <v>51000</v>
      </c>
      <c r="F36" s="59">
        <f>SUM(F28:F35)</f>
        <v>48700</v>
      </c>
    </row>
    <row r="37" spans="2:6" ht="12.75">
      <c r="B37" s="49" t="s">
        <v>29</v>
      </c>
      <c r="C37" s="50">
        <v>899673</v>
      </c>
      <c r="D37" s="50">
        <v>914622</v>
      </c>
      <c r="E37" s="50">
        <v>55000</v>
      </c>
      <c r="F37" s="51">
        <v>30000</v>
      </c>
    </row>
    <row r="38" spans="2:6" ht="12.75">
      <c r="B38" s="61" t="s">
        <v>27</v>
      </c>
      <c r="C38" s="62">
        <v>54972</v>
      </c>
      <c r="D38" s="62">
        <v>54972</v>
      </c>
      <c r="E38" s="62">
        <v>12000</v>
      </c>
      <c r="F38" s="63">
        <v>18000</v>
      </c>
    </row>
    <row r="39" spans="2:6" ht="12.75">
      <c r="B39" s="61" t="s">
        <v>98</v>
      </c>
      <c r="C39" s="62">
        <v>38560</v>
      </c>
      <c r="D39" s="62">
        <v>54060</v>
      </c>
      <c r="E39" s="62"/>
      <c r="F39" s="63">
        <v>0</v>
      </c>
    </row>
    <row r="40" spans="2:6" ht="12.75">
      <c r="B40" s="61" t="s">
        <v>99</v>
      </c>
      <c r="C40" s="62">
        <v>0</v>
      </c>
      <c r="D40" s="62">
        <v>0</v>
      </c>
      <c r="E40" s="62"/>
      <c r="F40" s="63"/>
    </row>
    <row r="41" spans="2:6" ht="12.75">
      <c r="B41" s="61" t="s">
        <v>37</v>
      </c>
      <c r="C41" s="62">
        <v>0</v>
      </c>
      <c r="D41" s="62">
        <v>0</v>
      </c>
      <c r="E41" s="62"/>
      <c r="F41" s="63"/>
    </row>
    <row r="42" spans="2:6" ht="12.75">
      <c r="B42" s="61" t="s">
        <v>100</v>
      </c>
      <c r="C42" s="62">
        <v>0</v>
      </c>
      <c r="D42" s="62">
        <v>0</v>
      </c>
      <c r="E42" s="62"/>
      <c r="F42" s="63"/>
    </row>
    <row r="43" spans="2:6" ht="12.75">
      <c r="B43" s="61" t="s">
        <v>101</v>
      </c>
      <c r="C43" s="62">
        <v>380000</v>
      </c>
      <c r="D43" s="62">
        <v>380000</v>
      </c>
      <c r="E43" s="62"/>
      <c r="F43" s="63"/>
    </row>
    <row r="44" spans="2:6" ht="12.75">
      <c r="B44" s="52" t="s">
        <v>102</v>
      </c>
      <c r="C44" s="53">
        <v>7663</v>
      </c>
      <c r="D44" s="53">
        <v>7663</v>
      </c>
      <c r="E44" s="53"/>
      <c r="F44" s="54"/>
    </row>
    <row r="45" spans="2:6" ht="13.5" thickBot="1">
      <c r="B45" s="55" t="s">
        <v>103</v>
      </c>
      <c r="C45" s="56">
        <v>25000</v>
      </c>
      <c r="D45" s="56">
        <v>25000</v>
      </c>
      <c r="E45" s="56">
        <v>49700</v>
      </c>
      <c r="F45" s="57">
        <v>52100</v>
      </c>
    </row>
    <row r="46" spans="2:6" ht="13.5" thickBot="1">
      <c r="B46" s="58" t="s">
        <v>104</v>
      </c>
      <c r="C46" s="59">
        <f>SUM(C37:C45)</f>
        <v>1405868</v>
      </c>
      <c r="D46" s="59">
        <f>SUM(D37:D45)</f>
        <v>1436317</v>
      </c>
      <c r="E46" s="59">
        <f>SUM(E37:E45)</f>
        <v>116700</v>
      </c>
      <c r="F46" s="60">
        <f>SUM(F37:F45)</f>
        <v>100100</v>
      </c>
    </row>
    <row r="47" spans="2:6" ht="13.5" thickBot="1">
      <c r="B47" s="64" t="s">
        <v>105</v>
      </c>
      <c r="C47" s="65">
        <f>C16+C36</f>
        <v>3342859</v>
      </c>
      <c r="D47" s="65">
        <f>D16+D36</f>
        <v>3321969</v>
      </c>
      <c r="E47" s="65">
        <f>E16+E36</f>
        <v>1944500</v>
      </c>
      <c r="F47" s="66">
        <f>F16+F36</f>
        <v>1948750</v>
      </c>
    </row>
    <row r="48" spans="2:6" ht="13.5" thickBot="1">
      <c r="B48" s="64" t="s">
        <v>106</v>
      </c>
      <c r="C48" s="65">
        <f>C27+C46</f>
        <v>3342859</v>
      </c>
      <c r="D48" s="65">
        <f>D27+D46</f>
        <v>3321969</v>
      </c>
      <c r="E48" s="65">
        <f>E27+E46</f>
        <v>1944500</v>
      </c>
      <c r="F48" s="66">
        <f>F27+F46</f>
        <v>1948750</v>
      </c>
    </row>
  </sheetData>
  <mergeCells count="4">
    <mergeCell ref="C1:D1"/>
    <mergeCell ref="A3:F3"/>
    <mergeCell ref="A4:F4"/>
    <mergeCell ref="A5:F5"/>
  </mergeCells>
  <printOptions/>
  <pageMargins left="0.65" right="1.27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47"/>
  <sheetViews>
    <sheetView workbookViewId="0" topLeftCell="I16">
      <pane xSplit="11595" topLeftCell="S9" activePane="topLeft" state="split"/>
      <selection pane="topLeft" activeCell="V37" sqref="V37"/>
      <selection pane="topRight" activeCell="S1" sqref="S1"/>
    </sheetView>
  </sheetViews>
  <sheetFormatPr defaultColWidth="9.00390625" defaultRowHeight="12.75"/>
  <cols>
    <col min="1" max="1" width="4.625" style="0" customWidth="1"/>
    <col min="2" max="2" width="21.125" style="0" customWidth="1"/>
    <col min="3" max="15" width="7.875" style="0" customWidth="1"/>
    <col min="16" max="16" width="7.25390625" style="0" bestFit="1" customWidth="1"/>
    <col min="17" max="17" width="7.875" style="0" customWidth="1"/>
    <col min="18" max="18" width="6.875" style="0" bestFit="1" customWidth="1"/>
    <col min="19" max="19" width="7.875" style="0" customWidth="1"/>
    <col min="20" max="20" width="7.25390625" style="0" bestFit="1" customWidth="1"/>
    <col min="21" max="21" width="7.875" style="0" customWidth="1"/>
    <col min="22" max="22" width="6.875" style="0" bestFit="1" customWidth="1"/>
    <col min="23" max="26" width="7.875" style="0" customWidth="1"/>
    <col min="27" max="27" width="8.375" style="0" customWidth="1"/>
    <col min="28" max="34" width="7.875" style="0" customWidth="1"/>
    <col min="35" max="35" width="6.75390625" style="0" customWidth="1"/>
    <col min="36" max="36" width="6.25390625" style="0" customWidth="1"/>
    <col min="37" max="37" width="5.625" style="0" customWidth="1"/>
    <col min="38" max="39" width="6.125" style="0" customWidth="1"/>
    <col min="40" max="42" width="6.75390625" style="0" bestFit="1" customWidth="1"/>
    <col min="43" max="43" width="7.875" style="0" bestFit="1" customWidth="1"/>
    <col min="44" max="44" width="7.625" style="0" bestFit="1" customWidth="1"/>
    <col min="45" max="45" width="7.875" style="0" bestFit="1" customWidth="1"/>
    <col min="46" max="46" width="7.625" style="0" bestFit="1" customWidth="1"/>
  </cols>
  <sheetData>
    <row r="1" spans="2:34" ht="12.75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 t="s">
        <v>107</v>
      </c>
      <c r="AB1" s="27"/>
      <c r="AC1" s="27"/>
      <c r="AD1" s="27"/>
      <c r="AE1" s="27"/>
      <c r="AF1" s="27"/>
      <c r="AG1" s="27"/>
      <c r="AH1" s="27"/>
    </row>
    <row r="2" spans="2:34" ht="12.75">
      <c r="B2" s="658" t="s">
        <v>108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  <c r="AA2" s="658"/>
      <c r="AB2" s="67"/>
      <c r="AC2" s="27"/>
      <c r="AD2" s="27"/>
      <c r="AE2" s="27"/>
      <c r="AF2" s="27"/>
      <c r="AG2" s="27"/>
      <c r="AH2" s="27"/>
    </row>
    <row r="3" spans="2:34" ht="12.7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 t="s">
        <v>109</v>
      </c>
      <c r="AD3" s="27"/>
      <c r="AE3" s="27"/>
      <c r="AF3" s="27"/>
      <c r="AG3" s="27"/>
      <c r="AH3" s="27"/>
    </row>
    <row r="4" spans="2:34" ht="13.5" thickBot="1">
      <c r="B4" s="27"/>
      <c r="C4" s="68" t="s">
        <v>110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9"/>
      <c r="AD4" s="69"/>
      <c r="AE4" s="69"/>
      <c r="AF4" s="27"/>
      <c r="AG4" s="27"/>
      <c r="AH4" s="27"/>
    </row>
    <row r="5" spans="1:46" ht="38.25" customHeight="1" thickBot="1">
      <c r="A5" s="659" t="s">
        <v>111</v>
      </c>
      <c r="B5" s="70" t="s">
        <v>112</v>
      </c>
      <c r="C5" s="660" t="s">
        <v>113</v>
      </c>
      <c r="D5" s="661"/>
      <c r="E5" s="661"/>
      <c r="F5" s="662"/>
      <c r="G5" s="660" t="s">
        <v>114</v>
      </c>
      <c r="H5" s="661"/>
      <c r="I5" s="661"/>
      <c r="J5" s="662"/>
      <c r="K5" s="666" t="s">
        <v>115</v>
      </c>
      <c r="L5" s="664"/>
      <c r="M5" s="664"/>
      <c r="N5" s="650"/>
      <c r="O5" s="666" t="s">
        <v>116</v>
      </c>
      <c r="P5" s="664"/>
      <c r="Q5" s="664"/>
      <c r="R5" s="650"/>
      <c r="S5" s="666" t="s">
        <v>117</v>
      </c>
      <c r="T5" s="664"/>
      <c r="U5" s="664"/>
      <c r="V5" s="665"/>
      <c r="W5" s="663" t="s">
        <v>118</v>
      </c>
      <c r="X5" s="664"/>
      <c r="Y5" s="664"/>
      <c r="Z5" s="665"/>
      <c r="AA5" s="663" t="s">
        <v>119</v>
      </c>
      <c r="AB5" s="664"/>
      <c r="AC5" s="664"/>
      <c r="AD5" s="665"/>
      <c r="AE5" s="663" t="s">
        <v>120</v>
      </c>
      <c r="AF5" s="664"/>
      <c r="AG5" s="664"/>
      <c r="AH5" s="650"/>
      <c r="AI5" s="666" t="s">
        <v>121</v>
      </c>
      <c r="AJ5" s="664"/>
      <c r="AK5" s="664"/>
      <c r="AL5" s="650"/>
      <c r="AM5" s="666" t="s">
        <v>561</v>
      </c>
      <c r="AN5" s="664"/>
      <c r="AO5" s="664"/>
      <c r="AP5" s="664"/>
      <c r="AQ5" s="651" t="s">
        <v>122</v>
      </c>
      <c r="AR5" s="652"/>
      <c r="AS5" s="652"/>
      <c r="AT5" s="653"/>
    </row>
    <row r="6" spans="1:46" ht="23.25" thickBot="1">
      <c r="A6" s="659"/>
      <c r="B6" s="72"/>
      <c r="C6" s="73" t="s">
        <v>123</v>
      </c>
      <c r="D6" s="73" t="s">
        <v>124</v>
      </c>
      <c r="E6" s="73" t="s">
        <v>125</v>
      </c>
      <c r="F6" s="73" t="s">
        <v>559</v>
      </c>
      <c r="G6" s="73" t="s">
        <v>123</v>
      </c>
      <c r="H6" s="73" t="s">
        <v>124</v>
      </c>
      <c r="I6" s="73" t="s">
        <v>125</v>
      </c>
      <c r="J6" s="73" t="s">
        <v>559</v>
      </c>
      <c r="K6" s="73" t="s">
        <v>123</v>
      </c>
      <c r="L6" s="73" t="s">
        <v>124</v>
      </c>
      <c r="M6" s="73" t="s">
        <v>125</v>
      </c>
      <c r="N6" s="73" t="s">
        <v>559</v>
      </c>
      <c r="O6" s="73" t="s">
        <v>123</v>
      </c>
      <c r="P6" s="73" t="s">
        <v>124</v>
      </c>
      <c r="Q6" s="73" t="s">
        <v>125</v>
      </c>
      <c r="R6" s="73" t="s">
        <v>559</v>
      </c>
      <c r="S6" s="73" t="s">
        <v>123</v>
      </c>
      <c r="T6" s="73" t="s">
        <v>124</v>
      </c>
      <c r="U6" s="73" t="s">
        <v>125</v>
      </c>
      <c r="V6" s="73" t="s">
        <v>559</v>
      </c>
      <c r="W6" s="73" t="s">
        <v>123</v>
      </c>
      <c r="X6" s="73" t="s">
        <v>124</v>
      </c>
      <c r="Y6" s="73" t="s">
        <v>125</v>
      </c>
      <c r="Z6" s="73" t="s">
        <v>559</v>
      </c>
      <c r="AA6" s="73" t="s">
        <v>123</v>
      </c>
      <c r="AB6" s="73" t="s">
        <v>124</v>
      </c>
      <c r="AC6" s="73" t="s">
        <v>125</v>
      </c>
      <c r="AD6" s="73" t="s">
        <v>559</v>
      </c>
      <c r="AE6" s="73" t="s">
        <v>123</v>
      </c>
      <c r="AF6" s="73" t="s">
        <v>124</v>
      </c>
      <c r="AG6" s="73" t="s">
        <v>125</v>
      </c>
      <c r="AH6" s="73" t="s">
        <v>559</v>
      </c>
      <c r="AI6" s="180" t="s">
        <v>123</v>
      </c>
      <c r="AJ6" s="180" t="s">
        <v>124</v>
      </c>
      <c r="AK6" s="180" t="s">
        <v>125</v>
      </c>
      <c r="AL6" s="180" t="s">
        <v>559</v>
      </c>
      <c r="AM6" s="180" t="s">
        <v>123</v>
      </c>
      <c r="AN6" s="180" t="s">
        <v>124</v>
      </c>
      <c r="AO6" s="180" t="s">
        <v>125</v>
      </c>
      <c r="AP6" s="180" t="s">
        <v>559</v>
      </c>
      <c r="AQ6" s="535" t="s">
        <v>123</v>
      </c>
      <c r="AR6" s="535" t="s">
        <v>124</v>
      </c>
      <c r="AS6" s="536" t="s">
        <v>125</v>
      </c>
      <c r="AT6" s="535" t="s">
        <v>559</v>
      </c>
    </row>
    <row r="7" spans="1:46" ht="12.75">
      <c r="A7" s="74"/>
      <c r="B7" s="75"/>
      <c r="C7" s="76"/>
      <c r="D7" s="76"/>
      <c r="E7" s="76"/>
      <c r="F7" s="76"/>
      <c r="G7" s="77"/>
      <c r="H7" s="76"/>
      <c r="I7" s="76"/>
      <c r="J7" s="76"/>
      <c r="K7" s="77"/>
      <c r="L7" s="76"/>
      <c r="M7" s="76"/>
      <c r="N7" s="76"/>
      <c r="O7" s="77"/>
      <c r="P7" s="76"/>
      <c r="Q7" s="76"/>
      <c r="R7" s="76"/>
      <c r="S7" s="77"/>
      <c r="T7" s="78"/>
      <c r="U7" s="520"/>
      <c r="V7" s="82"/>
      <c r="W7" s="79"/>
      <c r="X7" s="80"/>
      <c r="Y7" s="80"/>
      <c r="Z7" s="532"/>
      <c r="AA7" s="81"/>
      <c r="AB7" s="76"/>
      <c r="AC7" s="76"/>
      <c r="AD7" s="76"/>
      <c r="AE7" s="77"/>
      <c r="AF7" s="76"/>
      <c r="AG7" s="76"/>
      <c r="AH7" s="76"/>
      <c r="AI7" s="76"/>
      <c r="AJ7" s="76"/>
      <c r="AK7" s="76"/>
      <c r="AL7" s="76"/>
      <c r="AM7" s="77"/>
      <c r="AN7" s="76"/>
      <c r="AO7" s="520"/>
      <c r="AP7" s="82"/>
      <c r="AQ7" s="79"/>
      <c r="AR7" s="80"/>
      <c r="AS7" s="80"/>
      <c r="AT7" s="80"/>
    </row>
    <row r="8" spans="1:46" ht="12.75">
      <c r="A8" s="83" t="s">
        <v>126</v>
      </c>
      <c r="B8" s="84" t="s">
        <v>127</v>
      </c>
      <c r="C8" s="85">
        <v>205930</v>
      </c>
      <c r="D8" s="85">
        <v>211543</v>
      </c>
      <c r="E8" s="85">
        <v>223085</v>
      </c>
      <c r="F8" s="85">
        <v>223085</v>
      </c>
      <c r="G8" s="85">
        <v>66620</v>
      </c>
      <c r="H8" s="85">
        <v>68416</v>
      </c>
      <c r="I8" s="85">
        <v>72457</v>
      </c>
      <c r="J8" s="85">
        <v>72457</v>
      </c>
      <c r="K8" s="85">
        <v>193086</v>
      </c>
      <c r="L8" s="85">
        <v>223788</v>
      </c>
      <c r="M8" s="85">
        <v>252732</v>
      </c>
      <c r="N8" s="86">
        <v>269405</v>
      </c>
      <c r="O8" s="86"/>
      <c r="P8" s="86">
        <v>1046</v>
      </c>
      <c r="Q8" s="86"/>
      <c r="R8" s="86">
        <v>2205</v>
      </c>
      <c r="S8" s="86"/>
      <c r="T8" s="87"/>
      <c r="U8" s="521"/>
      <c r="V8" s="121"/>
      <c r="W8" s="88">
        <f>C8+G8+K8+O8+S8</f>
        <v>465636</v>
      </c>
      <c r="X8" s="89">
        <f>D8+H8+L8+P8+T8</f>
        <v>504793</v>
      </c>
      <c r="Y8" s="89">
        <f>E8+I8+M8+Q8+U8</f>
        <v>548274</v>
      </c>
      <c r="Z8" s="89">
        <f>F8+J8+N8+R8+V8</f>
        <v>567152</v>
      </c>
      <c r="AA8" s="86"/>
      <c r="AB8" s="86">
        <v>10000</v>
      </c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5"/>
      <c r="AN8" s="85"/>
      <c r="AO8" s="527"/>
      <c r="AP8" s="90"/>
      <c r="AQ8" s="91">
        <f>W8+AM8+AA8+AE8</f>
        <v>465636</v>
      </c>
      <c r="AR8" s="92">
        <f>X8+AN8+AB8+AF8</f>
        <v>514793</v>
      </c>
      <c r="AS8" s="92">
        <f>Y8+AO8+AC8+AG8</f>
        <v>548274</v>
      </c>
      <c r="AT8" s="92">
        <f>Z8+AD8+AH8+AL8+AP8</f>
        <v>567152</v>
      </c>
    </row>
    <row r="9" spans="1:46" ht="13.5" thickBot="1">
      <c r="A9" s="93"/>
      <c r="B9" s="94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  <c r="O9" s="96"/>
      <c r="P9" s="96"/>
      <c r="Q9" s="96"/>
      <c r="R9" s="96"/>
      <c r="S9" s="96"/>
      <c r="T9" s="97"/>
      <c r="U9" s="522"/>
      <c r="V9" s="446"/>
      <c r="W9" s="98"/>
      <c r="X9" s="99"/>
      <c r="Y9" s="99"/>
      <c r="Z9" s="513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5"/>
      <c r="AN9" s="100"/>
      <c r="AO9" s="528"/>
      <c r="AP9" s="101"/>
      <c r="AQ9" s="102"/>
      <c r="AR9" s="103"/>
      <c r="AS9" s="103"/>
      <c r="AT9" s="103"/>
    </row>
    <row r="10" spans="1:46" ht="23.25" thickBot="1">
      <c r="A10" s="104"/>
      <c r="B10" s="105" t="s">
        <v>128</v>
      </c>
      <c r="C10" s="106">
        <f aca="true" t="shared" si="0" ref="C10:AT10">SUM(C8:C9)</f>
        <v>205930</v>
      </c>
      <c r="D10" s="106">
        <f t="shared" si="0"/>
        <v>211543</v>
      </c>
      <c r="E10" s="106">
        <f t="shared" si="0"/>
        <v>223085</v>
      </c>
      <c r="F10" s="106">
        <f t="shared" si="0"/>
        <v>223085</v>
      </c>
      <c r="G10" s="106">
        <f t="shared" si="0"/>
        <v>66620</v>
      </c>
      <c r="H10" s="106">
        <f t="shared" si="0"/>
        <v>68416</v>
      </c>
      <c r="I10" s="106">
        <f t="shared" si="0"/>
        <v>72457</v>
      </c>
      <c r="J10" s="106">
        <f t="shared" si="0"/>
        <v>72457</v>
      </c>
      <c r="K10" s="106">
        <f t="shared" si="0"/>
        <v>193086</v>
      </c>
      <c r="L10" s="106">
        <f t="shared" si="0"/>
        <v>223788</v>
      </c>
      <c r="M10" s="106">
        <f t="shared" si="0"/>
        <v>252732</v>
      </c>
      <c r="N10" s="106">
        <f t="shared" si="0"/>
        <v>269405</v>
      </c>
      <c r="O10" s="106">
        <f t="shared" si="0"/>
        <v>0</v>
      </c>
      <c r="P10" s="106">
        <f t="shared" si="0"/>
        <v>1046</v>
      </c>
      <c r="Q10" s="106">
        <f t="shared" si="0"/>
        <v>0</v>
      </c>
      <c r="R10" s="106">
        <f t="shared" si="0"/>
        <v>2205</v>
      </c>
      <c r="S10" s="106">
        <f t="shared" si="0"/>
        <v>0</v>
      </c>
      <c r="T10" s="107">
        <f t="shared" si="0"/>
        <v>0</v>
      </c>
      <c r="U10" s="523">
        <f t="shared" si="0"/>
        <v>0</v>
      </c>
      <c r="V10" s="150">
        <f t="shared" si="0"/>
        <v>0</v>
      </c>
      <c r="W10" s="108">
        <f t="shared" si="0"/>
        <v>465636</v>
      </c>
      <c r="X10" s="109">
        <f t="shared" si="0"/>
        <v>504793</v>
      </c>
      <c r="Y10" s="109">
        <f t="shared" si="0"/>
        <v>548274</v>
      </c>
      <c r="Z10" s="109">
        <f t="shared" si="0"/>
        <v>567152</v>
      </c>
      <c r="AA10" s="106">
        <f t="shared" si="0"/>
        <v>0</v>
      </c>
      <c r="AB10" s="106">
        <f t="shared" si="0"/>
        <v>10000</v>
      </c>
      <c r="AC10" s="106">
        <f t="shared" si="0"/>
        <v>0</v>
      </c>
      <c r="AD10" s="106">
        <f t="shared" si="0"/>
        <v>0</v>
      </c>
      <c r="AE10" s="106">
        <f t="shared" si="0"/>
        <v>0</v>
      </c>
      <c r="AF10" s="106">
        <f t="shared" si="0"/>
        <v>0</v>
      </c>
      <c r="AG10" s="106">
        <f t="shared" si="0"/>
        <v>0</v>
      </c>
      <c r="AH10" s="106">
        <f t="shared" si="0"/>
        <v>0</v>
      </c>
      <c r="AI10" s="106">
        <f t="shared" si="0"/>
        <v>0</v>
      </c>
      <c r="AJ10" s="106">
        <f t="shared" si="0"/>
        <v>0</v>
      </c>
      <c r="AK10" s="106">
        <f t="shared" si="0"/>
        <v>0</v>
      </c>
      <c r="AL10" s="106">
        <f t="shared" si="0"/>
        <v>0</v>
      </c>
      <c r="AM10" s="106">
        <f t="shared" si="0"/>
        <v>0</v>
      </c>
      <c r="AN10" s="107">
        <f t="shared" si="0"/>
        <v>0</v>
      </c>
      <c r="AO10" s="523">
        <f t="shared" si="0"/>
        <v>0</v>
      </c>
      <c r="AP10" s="150">
        <f t="shared" si="0"/>
        <v>0</v>
      </c>
      <c r="AQ10" s="108">
        <f>SUM(AQ8:AQ9)</f>
        <v>465636</v>
      </c>
      <c r="AR10" s="110">
        <f t="shared" si="0"/>
        <v>514793</v>
      </c>
      <c r="AS10" s="110">
        <f t="shared" si="0"/>
        <v>548274</v>
      </c>
      <c r="AT10" s="110">
        <f t="shared" si="0"/>
        <v>567152</v>
      </c>
    </row>
    <row r="11" spans="1:46" ht="12.75">
      <c r="A11" s="111"/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4"/>
      <c r="T11" s="115"/>
      <c r="U11" s="524"/>
      <c r="V11" s="118"/>
      <c r="W11" s="116"/>
      <c r="X11" s="117"/>
      <c r="Y11" s="117"/>
      <c r="Z11" s="115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4"/>
      <c r="AN11" s="76"/>
      <c r="AO11" s="524"/>
      <c r="AP11" s="118"/>
      <c r="AQ11" s="116"/>
      <c r="AR11" s="119"/>
      <c r="AS11" s="119"/>
      <c r="AT11" s="119"/>
    </row>
    <row r="12" spans="1:46" ht="12.75">
      <c r="A12" s="83" t="s">
        <v>129</v>
      </c>
      <c r="B12" s="120" t="s">
        <v>130</v>
      </c>
      <c r="C12" s="86">
        <v>48373</v>
      </c>
      <c r="D12" s="86">
        <v>48156</v>
      </c>
      <c r="E12" s="86">
        <v>48876</v>
      </c>
      <c r="F12" s="86">
        <v>48876</v>
      </c>
      <c r="G12" s="86">
        <v>15333</v>
      </c>
      <c r="H12" s="86">
        <v>15269</v>
      </c>
      <c r="I12" s="86">
        <v>15603</v>
      </c>
      <c r="J12" s="86">
        <v>15603</v>
      </c>
      <c r="K12" s="86">
        <v>10422</v>
      </c>
      <c r="L12" s="86">
        <v>10422</v>
      </c>
      <c r="M12" s="86">
        <v>12596</v>
      </c>
      <c r="N12" s="86">
        <v>12596</v>
      </c>
      <c r="O12" s="86"/>
      <c r="P12" s="86"/>
      <c r="Q12" s="86"/>
      <c r="R12" s="86"/>
      <c r="S12" s="86"/>
      <c r="T12" s="87"/>
      <c r="U12" s="521"/>
      <c r="V12" s="121"/>
      <c r="W12" s="88">
        <f>C12+G12+K12+O12+S12</f>
        <v>74128</v>
      </c>
      <c r="X12" s="89">
        <f>D12+H12+L12+P12+T12</f>
        <v>73847</v>
      </c>
      <c r="Y12" s="89">
        <f>E12+I12+M12+Q12+U12</f>
        <v>77075</v>
      </c>
      <c r="Z12" s="89">
        <f>F12+J12+N12+R12+V1</f>
        <v>77075</v>
      </c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5"/>
      <c r="AO12" s="521"/>
      <c r="AP12" s="121"/>
      <c r="AQ12" s="122">
        <f>W12+AM12+AA12+AE12</f>
        <v>74128</v>
      </c>
      <c r="AR12" s="92">
        <f>X12+AN12+AB12+AF12</f>
        <v>73847</v>
      </c>
      <c r="AS12" s="92">
        <f>Y12+AO12+AC12+AG12</f>
        <v>77075</v>
      </c>
      <c r="AT12" s="92">
        <f>Z12+AP12+AD12+AH12</f>
        <v>77075</v>
      </c>
    </row>
    <row r="13" spans="1:46" ht="12.75">
      <c r="A13" s="83"/>
      <c r="B13" s="123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7"/>
      <c r="U13" s="521"/>
      <c r="V13" s="121"/>
      <c r="W13" s="88"/>
      <c r="X13" s="89"/>
      <c r="Y13" s="89"/>
      <c r="Z13" s="512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5"/>
      <c r="AO13" s="521"/>
      <c r="AP13" s="121"/>
      <c r="AQ13" s="122"/>
      <c r="AR13" s="92"/>
      <c r="AS13" s="92"/>
      <c r="AT13" s="92"/>
    </row>
    <row r="14" spans="1:46" ht="12.75">
      <c r="A14" s="83" t="s">
        <v>131</v>
      </c>
      <c r="B14" s="84" t="s">
        <v>132</v>
      </c>
      <c r="C14" s="85">
        <v>135352</v>
      </c>
      <c r="D14" s="85">
        <v>133922</v>
      </c>
      <c r="E14" s="85">
        <v>129872</v>
      </c>
      <c r="F14" s="85">
        <v>129872</v>
      </c>
      <c r="G14" s="85">
        <v>43226</v>
      </c>
      <c r="H14" s="85">
        <v>42766</v>
      </c>
      <c r="I14" s="85">
        <v>41567</v>
      </c>
      <c r="J14" s="85">
        <v>41567</v>
      </c>
      <c r="K14" s="85">
        <v>62118</v>
      </c>
      <c r="L14" s="85">
        <v>60106</v>
      </c>
      <c r="M14" s="85">
        <v>52280</v>
      </c>
      <c r="N14" s="85">
        <v>52280</v>
      </c>
      <c r="O14" s="86"/>
      <c r="P14" s="86"/>
      <c r="Q14" s="86"/>
      <c r="R14" s="86"/>
      <c r="S14" s="86"/>
      <c r="T14" s="87"/>
      <c r="U14" s="521"/>
      <c r="V14" s="121"/>
      <c r="W14" s="88">
        <f>C14+G14+K14+O14+S14</f>
        <v>240696</v>
      </c>
      <c r="X14" s="89">
        <f>D14+H14+L14+P14+T14</f>
        <v>236794</v>
      </c>
      <c r="Y14" s="89">
        <f>E14+I14+M14+Q14+U14</f>
        <v>223719</v>
      </c>
      <c r="Z14" s="89">
        <f>F14+J14+N14+R14+V14</f>
        <v>223719</v>
      </c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5"/>
      <c r="AN14" s="85"/>
      <c r="AO14" s="527"/>
      <c r="AP14" s="121"/>
      <c r="AQ14" s="122">
        <f>W14+AM14+AA14+AE14</f>
        <v>240696</v>
      </c>
      <c r="AR14" s="92">
        <f>X14+AN14+AB14+AF14</f>
        <v>236794</v>
      </c>
      <c r="AS14" s="92">
        <f>Y14+AO14+AC14+AG14</f>
        <v>223719</v>
      </c>
      <c r="AT14" s="92">
        <f>Z14+AP14+AD14+AH14</f>
        <v>223719</v>
      </c>
    </row>
    <row r="15" spans="1:46" ht="12.75">
      <c r="A15" s="83"/>
      <c r="B15" s="12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6"/>
      <c r="P15" s="86"/>
      <c r="Q15" s="86"/>
      <c r="R15" s="86"/>
      <c r="S15" s="86"/>
      <c r="T15" s="87"/>
      <c r="U15" s="521"/>
      <c r="V15" s="121"/>
      <c r="W15" s="88"/>
      <c r="X15" s="89"/>
      <c r="Y15" s="89"/>
      <c r="Z15" s="512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5"/>
      <c r="AN15" s="85"/>
      <c r="AO15" s="527"/>
      <c r="AP15" s="121"/>
      <c r="AQ15" s="122"/>
      <c r="AR15" s="92"/>
      <c r="AS15" s="92"/>
      <c r="AT15" s="92"/>
    </row>
    <row r="16" spans="1:46" ht="12.75">
      <c r="A16" s="83" t="s">
        <v>133</v>
      </c>
      <c r="B16" s="84" t="s">
        <v>134</v>
      </c>
      <c r="C16" s="85">
        <v>69040</v>
      </c>
      <c r="D16" s="85">
        <v>68883</v>
      </c>
      <c r="E16" s="85">
        <v>70037</v>
      </c>
      <c r="F16" s="85">
        <v>70037</v>
      </c>
      <c r="G16" s="85">
        <v>22017</v>
      </c>
      <c r="H16" s="85">
        <v>21973</v>
      </c>
      <c r="I16" s="85">
        <v>21432</v>
      </c>
      <c r="J16" s="85">
        <v>21432</v>
      </c>
      <c r="K16" s="85">
        <v>10336</v>
      </c>
      <c r="L16" s="85">
        <v>9736</v>
      </c>
      <c r="M16" s="85">
        <v>9999</v>
      </c>
      <c r="N16" s="85">
        <v>9999</v>
      </c>
      <c r="O16" s="86"/>
      <c r="P16" s="86"/>
      <c r="Q16" s="86"/>
      <c r="R16" s="86"/>
      <c r="S16" s="86"/>
      <c r="T16" s="87"/>
      <c r="U16" s="521"/>
      <c r="V16" s="121"/>
      <c r="W16" s="88">
        <f>C16+G16+K16+O16+S16</f>
        <v>101393</v>
      </c>
      <c r="X16" s="89">
        <f>D16+H16+L16+P16+T16</f>
        <v>100592</v>
      </c>
      <c r="Y16" s="89">
        <f>E16+I16+M16+Q16+U16</f>
        <v>101468</v>
      </c>
      <c r="Z16" s="89">
        <f>F16+J16+N16+R16+V16</f>
        <v>101468</v>
      </c>
      <c r="AA16" s="86"/>
      <c r="AB16" s="86">
        <v>3700</v>
      </c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5"/>
      <c r="AN16" s="85"/>
      <c r="AO16" s="527"/>
      <c r="AP16" s="121"/>
      <c r="AQ16" s="122">
        <f>W16+AM16+AA16+AE16</f>
        <v>101393</v>
      </c>
      <c r="AR16" s="92">
        <f>X16+AN16+AB16+AF16</f>
        <v>104292</v>
      </c>
      <c r="AS16" s="92">
        <f>Y16+AO16+AC16+AG16</f>
        <v>101468</v>
      </c>
      <c r="AT16" s="92">
        <f>Z16+AP16+AD16+AH16</f>
        <v>101468</v>
      </c>
    </row>
    <row r="17" spans="1:46" ht="12.75">
      <c r="A17" s="83"/>
      <c r="B17" s="12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6"/>
      <c r="O17" s="86"/>
      <c r="P17" s="86"/>
      <c r="Q17" s="86"/>
      <c r="R17" s="86"/>
      <c r="S17" s="86"/>
      <c r="T17" s="87"/>
      <c r="U17" s="521"/>
      <c r="V17" s="121"/>
      <c r="W17" s="88"/>
      <c r="X17" s="89"/>
      <c r="Y17" s="89"/>
      <c r="Z17" s="512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5"/>
      <c r="AN17" s="85"/>
      <c r="AO17" s="527"/>
      <c r="AP17" s="121"/>
      <c r="AQ17" s="122"/>
      <c r="AR17" s="92"/>
      <c r="AS17" s="92"/>
      <c r="AT17" s="92"/>
    </row>
    <row r="18" spans="1:46" ht="12.75">
      <c r="A18" s="83" t="s">
        <v>135</v>
      </c>
      <c r="B18" s="84" t="s">
        <v>136</v>
      </c>
      <c r="C18" s="85">
        <v>13864</v>
      </c>
      <c r="D18" s="85">
        <v>13954</v>
      </c>
      <c r="E18" s="85">
        <v>17017</v>
      </c>
      <c r="F18" s="85">
        <v>17017</v>
      </c>
      <c r="G18" s="85">
        <v>4417</v>
      </c>
      <c r="H18" s="85">
        <v>4446</v>
      </c>
      <c r="I18" s="85">
        <v>5204</v>
      </c>
      <c r="J18" s="85">
        <v>5204</v>
      </c>
      <c r="K18" s="85">
        <v>31295</v>
      </c>
      <c r="L18" s="85">
        <v>31304</v>
      </c>
      <c r="M18" s="85">
        <v>43018</v>
      </c>
      <c r="N18" s="86">
        <v>43418</v>
      </c>
      <c r="O18" s="86"/>
      <c r="P18" s="86"/>
      <c r="Q18" s="86"/>
      <c r="R18" s="86"/>
      <c r="S18" s="86"/>
      <c r="T18" s="87"/>
      <c r="U18" s="521"/>
      <c r="V18" s="121"/>
      <c r="W18" s="88">
        <f>C18+G18+K18+O18+S18</f>
        <v>49576</v>
      </c>
      <c r="X18" s="89">
        <f>D18+H18+L18+P18+T18</f>
        <v>49704</v>
      </c>
      <c r="Y18" s="89">
        <f>E18+I18+M18+Q18+U18</f>
        <v>65239</v>
      </c>
      <c r="Z18" s="89">
        <f>F18+J18+N18+R18+V18</f>
        <v>65639</v>
      </c>
      <c r="AA18" s="86"/>
      <c r="AB18" s="86">
        <v>440</v>
      </c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5"/>
      <c r="AN18" s="85"/>
      <c r="AO18" s="527"/>
      <c r="AP18" s="121"/>
      <c r="AQ18" s="122">
        <f>W18+AM18+AA18+AE18</f>
        <v>49576</v>
      </c>
      <c r="AR18" s="92">
        <f>X18+AN18+AB18+AF18</f>
        <v>50144</v>
      </c>
      <c r="AS18" s="92">
        <f>Y18+AO18+AC18+AG18</f>
        <v>65239</v>
      </c>
      <c r="AT18" s="92">
        <f>Z18+AP18+AD18+AH18</f>
        <v>65639</v>
      </c>
    </row>
    <row r="19" spans="1:46" ht="12.75">
      <c r="A19" s="83"/>
      <c r="B19" s="125" t="s">
        <v>137</v>
      </c>
      <c r="C19" s="95"/>
      <c r="D19" s="95"/>
      <c r="E19" s="95"/>
      <c r="F19" s="95"/>
      <c r="G19" s="95"/>
      <c r="H19" s="95"/>
      <c r="I19" s="95"/>
      <c r="J19" s="95"/>
      <c r="K19" s="95">
        <v>430</v>
      </c>
      <c r="L19" s="95">
        <v>430</v>
      </c>
      <c r="M19" s="95">
        <v>384</v>
      </c>
      <c r="N19" s="96">
        <v>384</v>
      </c>
      <c r="O19" s="86"/>
      <c r="P19" s="86"/>
      <c r="Q19" s="86"/>
      <c r="R19" s="86"/>
      <c r="S19" s="86"/>
      <c r="T19" s="87"/>
      <c r="U19" s="521"/>
      <c r="V19" s="121"/>
      <c r="W19" s="88">
        <v>500</v>
      </c>
      <c r="X19" s="89">
        <v>430</v>
      </c>
      <c r="Y19" s="89">
        <v>431</v>
      </c>
      <c r="Z19" s="89">
        <v>431</v>
      </c>
      <c r="AA19" s="86"/>
      <c r="AB19" s="86"/>
      <c r="AC19" s="86"/>
      <c r="AD19" s="86"/>
      <c r="AE19" s="86"/>
      <c r="AF19" s="86"/>
      <c r="AG19" s="86"/>
      <c r="AH19" s="96"/>
      <c r="AI19" s="96"/>
      <c r="AJ19" s="96"/>
      <c r="AK19" s="96"/>
      <c r="AL19" s="96"/>
      <c r="AM19" s="95"/>
      <c r="AN19" s="85"/>
      <c r="AO19" s="528"/>
      <c r="AP19" s="446"/>
      <c r="AQ19" s="122">
        <v>500</v>
      </c>
      <c r="AR19" s="92">
        <v>430</v>
      </c>
      <c r="AS19" s="92">
        <v>431</v>
      </c>
      <c r="AT19" s="92">
        <v>431</v>
      </c>
    </row>
    <row r="20" spans="1:46" ht="12.75">
      <c r="A20" s="83"/>
      <c r="B20" s="12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85"/>
      <c r="P20" s="85"/>
      <c r="Q20" s="85"/>
      <c r="R20" s="85"/>
      <c r="S20" s="85"/>
      <c r="T20" s="126"/>
      <c r="U20" s="525"/>
      <c r="V20" s="446"/>
      <c r="W20" s="88"/>
      <c r="X20" s="89"/>
      <c r="Y20" s="89"/>
      <c r="Z20" s="514"/>
      <c r="AA20" s="85"/>
      <c r="AB20" s="85"/>
      <c r="AC20" s="85"/>
      <c r="AD20" s="85"/>
      <c r="AE20" s="85"/>
      <c r="AF20" s="85"/>
      <c r="AG20" s="85"/>
      <c r="AH20" s="95"/>
      <c r="AI20" s="95"/>
      <c r="AJ20" s="95"/>
      <c r="AK20" s="95"/>
      <c r="AL20" s="95"/>
      <c r="AM20" s="95"/>
      <c r="AN20" s="85"/>
      <c r="AO20" s="528"/>
      <c r="AP20" s="446"/>
      <c r="AQ20" s="122"/>
      <c r="AR20" s="92"/>
      <c r="AS20" s="92"/>
      <c r="AT20" s="92"/>
    </row>
    <row r="21" spans="1:46" ht="12.75">
      <c r="A21" s="83" t="s">
        <v>138</v>
      </c>
      <c r="B21" s="127" t="s">
        <v>560</v>
      </c>
      <c r="C21" s="95">
        <v>51883</v>
      </c>
      <c r="D21" s="95">
        <v>60122</v>
      </c>
      <c r="E21" s="95">
        <v>33514</v>
      </c>
      <c r="F21" s="95">
        <v>33514</v>
      </c>
      <c r="G21" s="95">
        <v>16883</v>
      </c>
      <c r="H21" s="95">
        <v>18879</v>
      </c>
      <c r="I21" s="95">
        <v>10871</v>
      </c>
      <c r="J21" s="95">
        <v>10871</v>
      </c>
      <c r="K21" s="95">
        <v>54953</v>
      </c>
      <c r="L21" s="95">
        <v>85513</v>
      </c>
      <c r="M21" s="95">
        <v>52920</v>
      </c>
      <c r="N21" s="95">
        <v>52920</v>
      </c>
      <c r="O21" s="85"/>
      <c r="P21" s="85"/>
      <c r="Q21" s="85"/>
      <c r="R21" s="85"/>
      <c r="S21" s="85"/>
      <c r="T21" s="126"/>
      <c r="U21" s="525"/>
      <c r="V21" s="446"/>
      <c r="W21" s="88">
        <f>C21+G21+K21+O21+S21</f>
        <v>123719</v>
      </c>
      <c r="X21" s="89">
        <f>D21+H21+L21+P21+U21</f>
        <v>164514</v>
      </c>
      <c r="Y21" s="89">
        <f>E21+I21+M21+Q21+U21</f>
        <v>97305</v>
      </c>
      <c r="Z21" s="89">
        <f>F21+J21+N21+R21+V21</f>
        <v>97305</v>
      </c>
      <c r="AA21" s="85"/>
      <c r="AB21" s="85">
        <v>2600</v>
      </c>
      <c r="AC21" s="85"/>
      <c r="AD21" s="85">
        <v>2760</v>
      </c>
      <c r="AE21" s="85"/>
      <c r="AF21" s="85"/>
      <c r="AG21" s="85"/>
      <c r="AH21" s="95"/>
      <c r="AI21" s="95"/>
      <c r="AJ21" s="95"/>
      <c r="AK21" s="95"/>
      <c r="AL21" s="95"/>
      <c r="AM21" s="95"/>
      <c r="AN21" s="85"/>
      <c r="AO21" s="528"/>
      <c r="AP21" s="446"/>
      <c r="AQ21" s="122">
        <f>W21+AM21+AA21+AE21</f>
        <v>123719</v>
      </c>
      <c r="AR21" s="92">
        <f>X21+AN21+AB21+AF21</f>
        <v>167114</v>
      </c>
      <c r="AS21" s="92">
        <f>Y21+AO21+AC21+AG21</f>
        <v>97305</v>
      </c>
      <c r="AT21" s="92">
        <f>Z21+AP21+AD21+AH21</f>
        <v>100065</v>
      </c>
    </row>
    <row r="22" spans="1:46" ht="12.75">
      <c r="A22" s="83"/>
      <c r="B22" s="128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126"/>
      <c r="U22" s="525"/>
      <c r="V22" s="446"/>
      <c r="W22" s="88"/>
      <c r="X22" s="89"/>
      <c r="Y22" s="89"/>
      <c r="Z22" s="514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527"/>
      <c r="AP22" s="121"/>
      <c r="AQ22" s="122"/>
      <c r="AR22" s="92"/>
      <c r="AS22" s="92"/>
      <c r="AT22" s="92"/>
    </row>
    <row r="23" spans="1:46" ht="12.75">
      <c r="A23" s="83" t="s">
        <v>140</v>
      </c>
      <c r="B23" s="84" t="s">
        <v>141</v>
      </c>
      <c r="C23" s="85">
        <v>71147</v>
      </c>
      <c r="D23" s="85">
        <v>70814</v>
      </c>
      <c r="E23" s="85">
        <v>70796</v>
      </c>
      <c r="F23" s="85">
        <v>70796</v>
      </c>
      <c r="G23" s="85">
        <v>22496</v>
      </c>
      <c r="H23" s="85">
        <v>22410</v>
      </c>
      <c r="I23" s="85">
        <v>22603</v>
      </c>
      <c r="J23" s="85">
        <v>22603</v>
      </c>
      <c r="K23" s="85">
        <v>13818</v>
      </c>
      <c r="L23" s="85">
        <v>15385</v>
      </c>
      <c r="M23" s="85">
        <v>14365</v>
      </c>
      <c r="N23" s="85">
        <v>14365</v>
      </c>
      <c r="O23" s="86">
        <v>1000</v>
      </c>
      <c r="P23" s="86">
        <v>1000</v>
      </c>
      <c r="Q23" s="86">
        <v>180</v>
      </c>
      <c r="R23" s="86">
        <v>180</v>
      </c>
      <c r="S23" s="86"/>
      <c r="T23" s="87"/>
      <c r="U23" s="521"/>
      <c r="V23" s="121"/>
      <c r="W23" s="88">
        <f aca="true" t="shared" si="1" ref="W23:Z24">C23+G23+K23+O23+S23</f>
        <v>108461</v>
      </c>
      <c r="X23" s="89">
        <f t="shared" si="1"/>
        <v>109609</v>
      </c>
      <c r="Y23" s="89">
        <f t="shared" si="1"/>
        <v>107944</v>
      </c>
      <c r="Z23" s="89">
        <f t="shared" si="1"/>
        <v>107944</v>
      </c>
      <c r="AA23" s="86"/>
      <c r="AB23" s="86">
        <v>17605</v>
      </c>
      <c r="AC23" s="86">
        <v>8500</v>
      </c>
      <c r="AD23" s="86">
        <v>8500</v>
      </c>
      <c r="AE23" s="86"/>
      <c r="AF23" s="86"/>
      <c r="AG23" s="86"/>
      <c r="AH23" s="86"/>
      <c r="AI23" s="86"/>
      <c r="AJ23" s="86"/>
      <c r="AK23" s="86"/>
      <c r="AL23" s="86"/>
      <c r="AM23" s="85"/>
      <c r="AN23" s="85"/>
      <c r="AO23" s="527"/>
      <c r="AP23" s="121"/>
      <c r="AQ23" s="122">
        <f aca="true" t="shared" si="2" ref="AQ23:AT24">W23+AM23+AA23+AE23</f>
        <v>108461</v>
      </c>
      <c r="AR23" s="92">
        <f t="shared" si="2"/>
        <v>127214</v>
      </c>
      <c r="AS23" s="92">
        <f t="shared" si="2"/>
        <v>116444</v>
      </c>
      <c r="AT23" s="92">
        <f t="shared" si="2"/>
        <v>116444</v>
      </c>
    </row>
    <row r="24" spans="1:46" ht="12.75">
      <c r="A24" s="83"/>
      <c r="B24" s="124" t="s">
        <v>142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6">
        <v>1000</v>
      </c>
      <c r="P24" s="86">
        <v>1000</v>
      </c>
      <c r="Q24" s="86">
        <v>180</v>
      </c>
      <c r="R24" s="86">
        <v>180</v>
      </c>
      <c r="S24" s="86"/>
      <c r="T24" s="87"/>
      <c r="U24" s="521"/>
      <c r="V24" s="121"/>
      <c r="W24" s="88">
        <f t="shared" si="1"/>
        <v>1000</v>
      </c>
      <c r="X24" s="89">
        <f t="shared" si="1"/>
        <v>1000</v>
      </c>
      <c r="Y24" s="89">
        <f t="shared" si="1"/>
        <v>180</v>
      </c>
      <c r="Z24" s="89">
        <f t="shared" si="1"/>
        <v>180</v>
      </c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5"/>
      <c r="AN24" s="85"/>
      <c r="AO24" s="527"/>
      <c r="AP24" s="121"/>
      <c r="AQ24" s="122">
        <f t="shared" si="2"/>
        <v>1000</v>
      </c>
      <c r="AR24" s="92">
        <f t="shared" si="2"/>
        <v>1000</v>
      </c>
      <c r="AS24" s="92">
        <f t="shared" si="2"/>
        <v>180</v>
      </c>
      <c r="AT24" s="92">
        <f t="shared" si="2"/>
        <v>180</v>
      </c>
    </row>
    <row r="25" spans="1:46" ht="12.75">
      <c r="A25" s="83"/>
      <c r="B25" s="128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6"/>
      <c r="P25" s="86"/>
      <c r="Q25" s="86"/>
      <c r="R25" s="86"/>
      <c r="S25" s="86"/>
      <c r="T25" s="87"/>
      <c r="U25" s="521"/>
      <c r="V25" s="121"/>
      <c r="W25" s="88"/>
      <c r="X25" s="89"/>
      <c r="Y25" s="89"/>
      <c r="Z25" s="512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5"/>
      <c r="AN25" s="85"/>
      <c r="AO25" s="527"/>
      <c r="AP25" s="121"/>
      <c r="AQ25" s="122"/>
      <c r="AR25" s="92"/>
      <c r="AS25" s="92"/>
      <c r="AT25" s="92"/>
    </row>
    <row r="26" spans="1:46" ht="12.75">
      <c r="A26" s="83" t="s">
        <v>143</v>
      </c>
      <c r="B26" s="84" t="s">
        <v>144</v>
      </c>
      <c r="C26" s="85">
        <v>138478</v>
      </c>
      <c r="D26" s="85">
        <v>136119</v>
      </c>
      <c r="E26" s="85">
        <v>125651</v>
      </c>
      <c r="F26" s="85">
        <v>9930</v>
      </c>
      <c r="G26" s="85">
        <v>43653</v>
      </c>
      <c r="H26" s="85">
        <v>42968</v>
      </c>
      <c r="I26" s="85">
        <v>39494</v>
      </c>
      <c r="J26" s="85">
        <v>3216</v>
      </c>
      <c r="K26" s="85">
        <v>85924</v>
      </c>
      <c r="L26" s="85">
        <v>84249</v>
      </c>
      <c r="M26" s="85">
        <v>79708</v>
      </c>
      <c r="N26" s="85">
        <v>6899</v>
      </c>
      <c r="O26" s="86">
        <v>437</v>
      </c>
      <c r="P26" s="86">
        <v>437</v>
      </c>
      <c r="Q26" s="86">
        <v>387</v>
      </c>
      <c r="R26" s="86">
        <v>2</v>
      </c>
      <c r="S26" s="86"/>
      <c r="T26" s="87"/>
      <c r="U26" s="521"/>
      <c r="V26" s="121"/>
      <c r="W26" s="88">
        <f aca="true" t="shared" si="3" ref="W26:Z27">C26+G26+K26+O26+S26</f>
        <v>268492</v>
      </c>
      <c r="X26" s="89">
        <f t="shared" si="3"/>
        <v>263773</v>
      </c>
      <c r="Y26" s="89">
        <f t="shared" si="3"/>
        <v>245240</v>
      </c>
      <c r="Z26" s="89">
        <f t="shared" si="3"/>
        <v>20047</v>
      </c>
      <c r="AA26" s="86"/>
      <c r="AB26" s="86">
        <v>210</v>
      </c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5"/>
      <c r="AN26" s="85"/>
      <c r="AO26" s="527"/>
      <c r="AP26" s="121"/>
      <c r="AQ26" s="122">
        <f aca="true" t="shared" si="4" ref="AQ26:AT27">W26+AM26+AA26+AE26</f>
        <v>268492</v>
      </c>
      <c r="AR26" s="92">
        <f t="shared" si="4"/>
        <v>263983</v>
      </c>
      <c r="AS26" s="92">
        <f t="shared" si="4"/>
        <v>245240</v>
      </c>
      <c r="AT26" s="92">
        <f t="shared" si="4"/>
        <v>20047</v>
      </c>
    </row>
    <row r="27" spans="1:46" ht="12.75">
      <c r="A27" s="83"/>
      <c r="B27" s="124" t="s">
        <v>142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6">
        <v>437</v>
      </c>
      <c r="P27" s="86">
        <v>437</v>
      </c>
      <c r="Q27" s="86">
        <v>387</v>
      </c>
      <c r="R27" s="86">
        <v>2</v>
      </c>
      <c r="S27" s="86"/>
      <c r="T27" s="87"/>
      <c r="U27" s="521"/>
      <c r="V27" s="121"/>
      <c r="W27" s="88">
        <f t="shared" si="3"/>
        <v>437</v>
      </c>
      <c r="X27" s="89">
        <f t="shared" si="3"/>
        <v>437</v>
      </c>
      <c r="Y27" s="89">
        <f t="shared" si="3"/>
        <v>387</v>
      </c>
      <c r="Z27" s="89">
        <f t="shared" si="3"/>
        <v>2</v>
      </c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5"/>
      <c r="AN27" s="85"/>
      <c r="AO27" s="527"/>
      <c r="AP27" s="121"/>
      <c r="AQ27" s="122">
        <f t="shared" si="4"/>
        <v>437</v>
      </c>
      <c r="AR27" s="92">
        <f t="shared" si="4"/>
        <v>437</v>
      </c>
      <c r="AS27" s="92">
        <f t="shared" si="4"/>
        <v>387</v>
      </c>
      <c r="AT27" s="92">
        <f t="shared" si="4"/>
        <v>2</v>
      </c>
    </row>
    <row r="28" spans="1:46" ht="12.75">
      <c r="A28" s="93"/>
      <c r="B28" s="12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  <c r="P28" s="96"/>
      <c r="Q28" s="96"/>
      <c r="R28" s="96"/>
      <c r="S28" s="96"/>
      <c r="T28" s="97"/>
      <c r="U28" s="522"/>
      <c r="V28" s="446"/>
      <c r="W28" s="129"/>
      <c r="X28" s="130"/>
      <c r="Y28" s="130"/>
      <c r="Z28" s="513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5"/>
      <c r="AN28" s="96"/>
      <c r="AO28" s="528"/>
      <c r="AP28" s="446"/>
      <c r="AQ28" s="131"/>
      <c r="AR28" s="132"/>
      <c r="AS28" s="132"/>
      <c r="AT28" s="132"/>
    </row>
    <row r="29" spans="1:46" ht="12.75">
      <c r="A29" s="83" t="s">
        <v>145</v>
      </c>
      <c r="B29" s="125" t="s">
        <v>146</v>
      </c>
      <c r="C29" s="95"/>
      <c r="D29" s="95"/>
      <c r="E29" s="95">
        <v>10804</v>
      </c>
      <c r="F29" s="95">
        <v>10804</v>
      </c>
      <c r="G29" s="95"/>
      <c r="H29" s="95"/>
      <c r="I29" s="95">
        <v>3501</v>
      </c>
      <c r="J29" s="95">
        <v>3501</v>
      </c>
      <c r="K29" s="95"/>
      <c r="L29" s="95"/>
      <c r="M29" s="95">
        <v>1434</v>
      </c>
      <c r="N29" s="537">
        <v>1434</v>
      </c>
      <c r="O29" s="537"/>
      <c r="P29" s="537"/>
      <c r="Q29" s="537"/>
      <c r="R29" s="537"/>
      <c r="S29" s="537"/>
      <c r="T29" s="538"/>
      <c r="U29" s="539"/>
      <c r="V29" s="540"/>
      <c r="W29" s="130">
        <f>S29+O29+K29+G29+C29</f>
        <v>0</v>
      </c>
      <c r="X29" s="130">
        <f>T29+P29+L29+H29+D29</f>
        <v>0</v>
      </c>
      <c r="Y29" s="130">
        <f>U29+Q29+M29+I29+E29</f>
        <v>15739</v>
      </c>
      <c r="Z29" s="130">
        <f>V29+R29+N29+J29+F29</f>
        <v>15739</v>
      </c>
      <c r="AA29" s="543"/>
      <c r="AB29" s="537"/>
      <c r="AC29" s="537"/>
      <c r="AD29" s="537"/>
      <c r="AE29" s="537"/>
      <c r="AF29" s="537"/>
      <c r="AG29" s="537"/>
      <c r="AH29" s="537"/>
      <c r="AI29" s="537"/>
      <c r="AJ29" s="537"/>
      <c r="AK29" s="537"/>
      <c r="AL29" s="537"/>
      <c r="AM29" s="537"/>
      <c r="AN29" s="537"/>
      <c r="AO29" s="539"/>
      <c r="AP29" s="541"/>
      <c r="AQ29" s="542">
        <f>AM29+AI29+AE29+AA29+W29</f>
        <v>0</v>
      </c>
      <c r="AR29" s="542">
        <f>AN29+AJ29+AF29+AB29+X29</f>
        <v>0</v>
      </c>
      <c r="AS29" s="542">
        <f>AO29+AK29+AG29+AC29+Y29</f>
        <v>15739</v>
      </c>
      <c r="AT29" s="542">
        <f>AP29+AL29+AH29+AD29+Z29</f>
        <v>15739</v>
      </c>
    </row>
    <row r="30" spans="1:46" ht="13.5" thickBot="1">
      <c r="A30" s="133"/>
      <c r="B30" s="127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6"/>
      <c r="O30" s="96"/>
      <c r="P30" s="96"/>
      <c r="Q30" s="96"/>
      <c r="R30" s="96"/>
      <c r="S30" s="96"/>
      <c r="T30" s="97"/>
      <c r="U30" s="522"/>
      <c r="V30" s="446"/>
      <c r="W30" s="98"/>
      <c r="X30" s="99"/>
      <c r="Y30" s="99"/>
      <c r="Z30" s="513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134"/>
      <c r="AO30" s="522"/>
      <c r="AP30" s="446"/>
      <c r="AQ30" s="131"/>
      <c r="AR30" s="132"/>
      <c r="AS30" s="132"/>
      <c r="AT30" s="132"/>
    </row>
    <row r="31" spans="1:46" ht="33" thickBot="1">
      <c r="A31" s="104"/>
      <c r="B31" s="135" t="s">
        <v>147</v>
      </c>
      <c r="C31" s="136">
        <f aca="true" t="shared" si="5" ref="C31:AT31">SUM(C12:C30)-C24-C27-C19</f>
        <v>528137</v>
      </c>
      <c r="D31" s="136">
        <f t="shared" si="5"/>
        <v>531970</v>
      </c>
      <c r="E31" s="136">
        <f t="shared" si="5"/>
        <v>506567</v>
      </c>
      <c r="F31" s="136">
        <f t="shared" si="5"/>
        <v>390846</v>
      </c>
      <c r="G31" s="136">
        <f t="shared" si="5"/>
        <v>168025</v>
      </c>
      <c r="H31" s="136">
        <f t="shared" si="5"/>
        <v>168711</v>
      </c>
      <c r="I31" s="136">
        <f t="shared" si="5"/>
        <v>160275</v>
      </c>
      <c r="J31" s="136">
        <f t="shared" si="5"/>
        <v>123997</v>
      </c>
      <c r="K31" s="136">
        <f t="shared" si="5"/>
        <v>268866</v>
      </c>
      <c r="L31" s="136">
        <f t="shared" si="5"/>
        <v>296715</v>
      </c>
      <c r="M31" s="136">
        <f t="shared" si="5"/>
        <v>266320</v>
      </c>
      <c r="N31" s="136">
        <f t="shared" si="5"/>
        <v>193911</v>
      </c>
      <c r="O31" s="136">
        <f t="shared" si="5"/>
        <v>1437</v>
      </c>
      <c r="P31" s="136">
        <f t="shared" si="5"/>
        <v>1437</v>
      </c>
      <c r="Q31" s="136">
        <f t="shared" si="5"/>
        <v>567</v>
      </c>
      <c r="R31" s="136">
        <f t="shared" si="5"/>
        <v>182</v>
      </c>
      <c r="S31" s="136">
        <f t="shared" si="5"/>
        <v>0</v>
      </c>
      <c r="T31" s="136">
        <f t="shared" si="5"/>
        <v>0</v>
      </c>
      <c r="U31" s="526">
        <f t="shared" si="5"/>
        <v>0</v>
      </c>
      <c r="V31" s="526">
        <f t="shared" si="5"/>
        <v>0</v>
      </c>
      <c r="W31" s="136">
        <f t="shared" si="5"/>
        <v>966465</v>
      </c>
      <c r="X31" s="136">
        <f t="shared" si="5"/>
        <v>998833</v>
      </c>
      <c r="Y31" s="136">
        <f t="shared" si="5"/>
        <v>933729</v>
      </c>
      <c r="Z31" s="136">
        <f t="shared" si="5"/>
        <v>708936</v>
      </c>
      <c r="AA31" s="136">
        <f t="shared" si="5"/>
        <v>0</v>
      </c>
      <c r="AB31" s="136">
        <f t="shared" si="5"/>
        <v>24555</v>
      </c>
      <c r="AC31" s="136">
        <f t="shared" si="5"/>
        <v>8500</v>
      </c>
      <c r="AD31" s="136">
        <f t="shared" si="5"/>
        <v>11260</v>
      </c>
      <c r="AE31" s="136">
        <f t="shared" si="5"/>
        <v>0</v>
      </c>
      <c r="AF31" s="136">
        <f t="shared" si="5"/>
        <v>0</v>
      </c>
      <c r="AG31" s="136">
        <f t="shared" si="5"/>
        <v>0</v>
      </c>
      <c r="AH31" s="136"/>
      <c r="AI31" s="136">
        <f t="shared" si="5"/>
        <v>0</v>
      </c>
      <c r="AJ31" s="136">
        <f t="shared" si="5"/>
        <v>0</v>
      </c>
      <c r="AK31" s="136">
        <f t="shared" si="5"/>
        <v>0</v>
      </c>
      <c r="AL31" s="136"/>
      <c r="AM31" s="136">
        <f t="shared" si="5"/>
        <v>0</v>
      </c>
      <c r="AN31" s="136">
        <f t="shared" si="5"/>
        <v>0</v>
      </c>
      <c r="AO31" s="526">
        <f t="shared" si="5"/>
        <v>0</v>
      </c>
      <c r="AP31" s="519"/>
      <c r="AQ31" s="136">
        <f t="shared" si="5"/>
        <v>966465</v>
      </c>
      <c r="AR31" s="136">
        <f t="shared" si="5"/>
        <v>1023388</v>
      </c>
      <c r="AS31" s="137">
        <f t="shared" si="5"/>
        <v>942229</v>
      </c>
      <c r="AT31" s="137">
        <f t="shared" si="5"/>
        <v>720196</v>
      </c>
    </row>
    <row r="32" spans="1:46" ht="12.75">
      <c r="A32" s="138"/>
      <c r="B32" s="112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521"/>
      <c r="V32" s="121"/>
      <c r="W32" s="139"/>
      <c r="X32" s="140"/>
      <c r="Y32" s="140"/>
      <c r="Z32" s="512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141"/>
      <c r="AL32" s="141"/>
      <c r="AM32" s="141"/>
      <c r="AN32" s="141"/>
      <c r="AO32" s="533"/>
      <c r="AP32" s="121"/>
      <c r="AQ32" s="122"/>
      <c r="AR32" s="92"/>
      <c r="AS32" s="92"/>
      <c r="AT32" s="92"/>
    </row>
    <row r="33" spans="1:46" ht="12.75">
      <c r="A33" s="83" t="s">
        <v>148</v>
      </c>
      <c r="B33" s="128" t="s">
        <v>149</v>
      </c>
      <c r="C33" s="85">
        <v>73</v>
      </c>
      <c r="D33" s="85">
        <v>487</v>
      </c>
      <c r="E33" s="85"/>
      <c r="F33" s="85"/>
      <c r="G33" s="85">
        <v>27</v>
      </c>
      <c r="H33" s="85">
        <v>172</v>
      </c>
      <c r="I33" s="85"/>
      <c r="J33" s="85"/>
      <c r="K33" s="85">
        <v>430</v>
      </c>
      <c r="L33" s="85">
        <v>567</v>
      </c>
      <c r="M33" s="85">
        <v>650</v>
      </c>
      <c r="N33" s="86">
        <v>650</v>
      </c>
      <c r="O33" s="86">
        <v>25</v>
      </c>
      <c r="P33" s="86">
        <v>25</v>
      </c>
      <c r="Q33" s="86">
        <v>50</v>
      </c>
      <c r="R33" s="87">
        <v>50</v>
      </c>
      <c r="S33" s="87"/>
      <c r="T33" s="87"/>
      <c r="U33" s="521"/>
      <c r="V33" s="121"/>
      <c r="W33" s="88">
        <f>C33+G33+K33+O33+S33</f>
        <v>555</v>
      </c>
      <c r="X33" s="89">
        <f>D33+H33+L33+P33+T33</f>
        <v>1251</v>
      </c>
      <c r="Y33" s="89">
        <f>E33+I33+M33+Q33+U33</f>
        <v>700</v>
      </c>
      <c r="Z33" s="89">
        <f>F33+J33+N33+R33+V33</f>
        <v>700</v>
      </c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5"/>
      <c r="AL33" s="85"/>
      <c r="AM33" s="85"/>
      <c r="AN33" s="85"/>
      <c r="AO33" s="527"/>
      <c r="AP33" s="121"/>
      <c r="AQ33" s="122">
        <f>W33+AM33+AA33+AE33</f>
        <v>555</v>
      </c>
      <c r="AR33" s="92">
        <f>X33+AN33+AB33+AF33</f>
        <v>1251</v>
      </c>
      <c r="AS33" s="92">
        <f>Y33+AO33+AC33+AG33</f>
        <v>700</v>
      </c>
      <c r="AT33" s="92">
        <f>Z33+AP33+AD33+AH33</f>
        <v>700</v>
      </c>
    </row>
    <row r="34" spans="1:46" ht="12.75">
      <c r="A34" s="83"/>
      <c r="B34" s="128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6"/>
      <c r="O34" s="86"/>
      <c r="P34" s="86"/>
      <c r="Q34" s="86"/>
      <c r="R34" s="87"/>
      <c r="S34" s="87"/>
      <c r="T34" s="87"/>
      <c r="U34" s="521"/>
      <c r="V34" s="121"/>
      <c r="W34" s="88"/>
      <c r="X34" s="89"/>
      <c r="Y34" s="89"/>
      <c r="Z34" s="51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5"/>
      <c r="AL34" s="85"/>
      <c r="AM34" s="85"/>
      <c r="AN34" s="85"/>
      <c r="AO34" s="527"/>
      <c r="AP34" s="121"/>
      <c r="AQ34" s="122"/>
      <c r="AR34" s="92"/>
      <c r="AS34" s="92"/>
      <c r="AT34" s="92"/>
    </row>
    <row r="35" spans="1:46" ht="12.75">
      <c r="A35" s="83" t="s">
        <v>150</v>
      </c>
      <c r="B35" s="128" t="s">
        <v>151</v>
      </c>
      <c r="C35" s="85">
        <v>132569</v>
      </c>
      <c r="D35" s="85">
        <v>133724</v>
      </c>
      <c r="E35" s="85">
        <v>153026</v>
      </c>
      <c r="F35" s="85">
        <v>153676</v>
      </c>
      <c r="G35" s="85">
        <v>42412</v>
      </c>
      <c r="H35" s="85">
        <v>42715</v>
      </c>
      <c r="I35" s="85">
        <v>46514</v>
      </c>
      <c r="J35" s="85">
        <v>46645</v>
      </c>
      <c r="K35" s="85">
        <v>138320</v>
      </c>
      <c r="L35" s="85">
        <v>168958</v>
      </c>
      <c r="M35" s="85">
        <v>156586</v>
      </c>
      <c r="N35" s="86">
        <v>165503</v>
      </c>
      <c r="O35" s="86">
        <v>62221</v>
      </c>
      <c r="P35" s="86">
        <v>101975</v>
      </c>
      <c r="Q35" s="86">
        <v>91866</v>
      </c>
      <c r="R35" s="87">
        <v>136999</v>
      </c>
      <c r="S35" s="87">
        <v>317550</v>
      </c>
      <c r="T35" s="87">
        <v>319811</v>
      </c>
      <c r="U35" s="521">
        <v>44384</v>
      </c>
      <c r="V35" s="121">
        <v>144129</v>
      </c>
      <c r="W35" s="88">
        <f aca="true" t="shared" si="6" ref="W35:Z39">C35+G35+K35+O35+S35</f>
        <v>693072</v>
      </c>
      <c r="X35" s="89">
        <f t="shared" si="6"/>
        <v>767183</v>
      </c>
      <c r="Y35" s="89">
        <f t="shared" si="6"/>
        <v>492376</v>
      </c>
      <c r="Z35" s="89">
        <f t="shared" si="6"/>
        <v>646952</v>
      </c>
      <c r="AA35" s="86">
        <v>132265</v>
      </c>
      <c r="AB35" s="86">
        <v>161654</v>
      </c>
      <c r="AC35" s="86">
        <v>946145</v>
      </c>
      <c r="AD35" s="86">
        <v>958334</v>
      </c>
      <c r="AE35" s="86"/>
      <c r="AF35" s="86">
        <v>9257</v>
      </c>
      <c r="AG35" s="86">
        <v>38560</v>
      </c>
      <c r="AH35" s="86">
        <v>54060</v>
      </c>
      <c r="AI35" s="86">
        <v>442350</v>
      </c>
      <c r="AJ35" s="86">
        <v>380350</v>
      </c>
      <c r="AK35" s="85">
        <v>0</v>
      </c>
      <c r="AL35" s="85">
        <v>0</v>
      </c>
      <c r="AM35" s="85">
        <v>243543</v>
      </c>
      <c r="AN35" s="85">
        <v>243543</v>
      </c>
      <c r="AO35" s="527">
        <v>387663</v>
      </c>
      <c r="AP35" s="121">
        <v>387663</v>
      </c>
      <c r="AQ35" s="122">
        <f>W35+AM35+AA35+AE35+AI35</f>
        <v>1511230</v>
      </c>
      <c r="AR35" s="122">
        <f>X35+AN35+AB35+AF35+AJ35</f>
        <v>1561987</v>
      </c>
      <c r="AS35" s="143">
        <f>Y35+AO35+AC35+AG35+AK35</f>
        <v>1864744</v>
      </c>
      <c r="AT35" s="143">
        <f>Z35+AP35+AD35+AH35+AL35</f>
        <v>2047009</v>
      </c>
    </row>
    <row r="36" spans="1:46" ht="12.75">
      <c r="A36" s="83"/>
      <c r="B36" s="144" t="s">
        <v>152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85">
        <v>23971</v>
      </c>
      <c r="P36" s="85">
        <v>27916</v>
      </c>
      <c r="Q36" s="85">
        <v>34143</v>
      </c>
      <c r="R36" s="87">
        <v>38452</v>
      </c>
      <c r="S36" s="87"/>
      <c r="T36" s="87"/>
      <c r="U36" s="521"/>
      <c r="V36" s="121"/>
      <c r="W36" s="88">
        <f t="shared" si="6"/>
        <v>23971</v>
      </c>
      <c r="X36" s="89">
        <f t="shared" si="6"/>
        <v>27916</v>
      </c>
      <c r="Y36" s="89">
        <f t="shared" si="6"/>
        <v>34143</v>
      </c>
      <c r="Z36" s="89">
        <f t="shared" si="6"/>
        <v>38452</v>
      </c>
      <c r="AA36" s="85"/>
      <c r="AB36" s="85"/>
      <c r="AC36" s="85"/>
      <c r="AD36" s="95"/>
      <c r="AE36" s="95"/>
      <c r="AF36" s="95"/>
      <c r="AG36" s="95"/>
      <c r="AH36" s="95"/>
      <c r="AI36" s="95"/>
      <c r="AJ36" s="95"/>
      <c r="AK36" s="85"/>
      <c r="AL36" s="85"/>
      <c r="AM36" s="85"/>
      <c r="AN36" s="85"/>
      <c r="AO36" s="527"/>
      <c r="AP36" s="121"/>
      <c r="AQ36" s="122">
        <f aca="true" t="shared" si="7" ref="AQ36:AT39">W36+AM36+AA36+AE36</f>
        <v>23971</v>
      </c>
      <c r="AR36" s="92">
        <f t="shared" si="7"/>
        <v>27916</v>
      </c>
      <c r="AS36" s="92">
        <f t="shared" si="7"/>
        <v>34143</v>
      </c>
      <c r="AT36" s="92">
        <f t="shared" si="7"/>
        <v>38452</v>
      </c>
    </row>
    <row r="37" spans="1:46" ht="12.75">
      <c r="A37" s="83"/>
      <c r="B37" s="144" t="s">
        <v>153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85">
        <v>38250</v>
      </c>
      <c r="P37" s="85">
        <v>38250</v>
      </c>
      <c r="Q37" s="85">
        <v>44635</v>
      </c>
      <c r="R37" s="87">
        <v>85459</v>
      </c>
      <c r="S37" s="87">
        <v>550</v>
      </c>
      <c r="T37" s="87">
        <v>2811</v>
      </c>
      <c r="U37" s="521">
        <v>44384</v>
      </c>
      <c r="V37" s="121">
        <v>144129</v>
      </c>
      <c r="W37" s="88">
        <f t="shared" si="6"/>
        <v>38800</v>
      </c>
      <c r="X37" s="89">
        <f t="shared" si="6"/>
        <v>41061</v>
      </c>
      <c r="Y37" s="89">
        <f t="shared" si="6"/>
        <v>89019</v>
      </c>
      <c r="Z37" s="89">
        <f t="shared" si="6"/>
        <v>229588</v>
      </c>
      <c r="AA37" s="85"/>
      <c r="AB37" s="85"/>
      <c r="AC37" s="85"/>
      <c r="AD37" s="95"/>
      <c r="AE37" s="95"/>
      <c r="AF37" s="95"/>
      <c r="AG37" s="95">
        <v>38560</v>
      </c>
      <c r="AH37" s="95">
        <v>54060</v>
      </c>
      <c r="AI37" s="95"/>
      <c r="AJ37" s="95"/>
      <c r="AK37" s="85"/>
      <c r="AL37" s="85"/>
      <c r="AM37" s="85"/>
      <c r="AN37" s="85"/>
      <c r="AO37" s="527">
        <v>380000</v>
      </c>
      <c r="AP37" s="121">
        <v>380000</v>
      </c>
      <c r="AQ37" s="122">
        <f t="shared" si="7"/>
        <v>38800</v>
      </c>
      <c r="AR37" s="92">
        <f t="shared" si="7"/>
        <v>41061</v>
      </c>
      <c r="AS37" s="92">
        <f t="shared" si="7"/>
        <v>507579</v>
      </c>
      <c r="AT37" s="92">
        <f t="shared" si="7"/>
        <v>663648</v>
      </c>
    </row>
    <row r="38" spans="1:46" ht="12.75">
      <c r="A38" s="83"/>
      <c r="B38" s="144" t="s">
        <v>154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46"/>
      <c r="S38" s="145">
        <v>317000</v>
      </c>
      <c r="T38" s="145">
        <v>317000</v>
      </c>
      <c r="U38" s="527"/>
      <c r="V38" s="90"/>
      <c r="W38" s="88">
        <f t="shared" si="6"/>
        <v>317000</v>
      </c>
      <c r="X38" s="89">
        <f t="shared" si="6"/>
        <v>317000</v>
      </c>
      <c r="Y38" s="89">
        <f t="shared" si="6"/>
        <v>0</v>
      </c>
      <c r="Z38" s="89">
        <f t="shared" si="6"/>
        <v>0</v>
      </c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85"/>
      <c r="AL38" s="85"/>
      <c r="AM38" s="85">
        <v>243543</v>
      </c>
      <c r="AN38" s="85">
        <v>243543</v>
      </c>
      <c r="AO38" s="527">
        <v>7663</v>
      </c>
      <c r="AP38" s="121">
        <v>7663</v>
      </c>
      <c r="AQ38" s="122">
        <f t="shared" si="7"/>
        <v>560543</v>
      </c>
      <c r="AR38" s="92">
        <f t="shared" si="7"/>
        <v>560543</v>
      </c>
      <c r="AS38" s="92">
        <f t="shared" si="7"/>
        <v>7663</v>
      </c>
      <c r="AT38" s="92">
        <f t="shared" si="7"/>
        <v>7663</v>
      </c>
    </row>
    <row r="39" spans="1:46" ht="12.75">
      <c r="A39" s="83"/>
      <c r="B39" s="144" t="s">
        <v>155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>
        <v>35809</v>
      </c>
      <c r="Q39" s="95">
        <v>13088</v>
      </c>
      <c r="R39" s="146">
        <v>13088</v>
      </c>
      <c r="S39" s="145"/>
      <c r="T39" s="145"/>
      <c r="U39" s="527"/>
      <c r="V39" s="90"/>
      <c r="W39" s="88">
        <f t="shared" si="6"/>
        <v>0</v>
      </c>
      <c r="X39" s="89">
        <f t="shared" si="6"/>
        <v>35809</v>
      </c>
      <c r="Y39" s="89">
        <f t="shared" si="6"/>
        <v>13088</v>
      </c>
      <c r="Z39" s="89">
        <f t="shared" si="6"/>
        <v>13088</v>
      </c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85"/>
      <c r="AL39" s="85"/>
      <c r="AM39" s="85"/>
      <c r="AN39" s="85"/>
      <c r="AO39" s="527"/>
      <c r="AP39" s="121"/>
      <c r="AQ39" s="122">
        <f t="shared" si="7"/>
        <v>0</v>
      </c>
      <c r="AR39" s="92">
        <f t="shared" si="7"/>
        <v>35809</v>
      </c>
      <c r="AS39" s="92">
        <f t="shared" si="7"/>
        <v>13088</v>
      </c>
      <c r="AT39" s="92">
        <f t="shared" si="7"/>
        <v>13088</v>
      </c>
    </row>
    <row r="40" spans="1:46" ht="13.5" thickBot="1">
      <c r="A40" s="93"/>
      <c r="B40" s="14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146"/>
      <c r="U40" s="528"/>
      <c r="V40" s="101"/>
      <c r="W40" s="129"/>
      <c r="X40" s="130"/>
      <c r="Y40" s="130"/>
      <c r="Z40" s="51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100"/>
      <c r="AL40" s="100"/>
      <c r="AM40" s="100"/>
      <c r="AN40" s="100"/>
      <c r="AO40" s="534"/>
      <c r="AP40" s="101"/>
      <c r="AQ40" s="148"/>
      <c r="AR40" s="149"/>
      <c r="AS40" s="149"/>
      <c r="AT40" s="149"/>
    </row>
    <row r="41" spans="1:46" ht="34.5" thickBot="1">
      <c r="A41" s="104"/>
      <c r="B41" s="105" t="s">
        <v>156</v>
      </c>
      <c r="C41" s="106">
        <f aca="true" t="shared" si="8" ref="C41:AT41">SUM(C31:C35)</f>
        <v>660779</v>
      </c>
      <c r="D41" s="106">
        <f t="shared" si="8"/>
        <v>666181</v>
      </c>
      <c r="E41" s="106">
        <f t="shared" si="8"/>
        <v>659593</v>
      </c>
      <c r="F41" s="106">
        <f t="shared" si="8"/>
        <v>544522</v>
      </c>
      <c r="G41" s="106">
        <f t="shared" si="8"/>
        <v>210464</v>
      </c>
      <c r="H41" s="106">
        <f t="shared" si="8"/>
        <v>211598</v>
      </c>
      <c r="I41" s="106">
        <f t="shared" si="8"/>
        <v>206789</v>
      </c>
      <c r="J41" s="106">
        <f t="shared" si="8"/>
        <v>170642</v>
      </c>
      <c r="K41" s="106">
        <f t="shared" si="8"/>
        <v>407616</v>
      </c>
      <c r="L41" s="106">
        <f t="shared" si="8"/>
        <v>466240</v>
      </c>
      <c r="M41" s="106">
        <f t="shared" si="8"/>
        <v>423556</v>
      </c>
      <c r="N41" s="106">
        <f t="shared" si="8"/>
        <v>360064</v>
      </c>
      <c r="O41" s="106">
        <f t="shared" si="8"/>
        <v>63683</v>
      </c>
      <c r="P41" s="106">
        <f t="shared" si="8"/>
        <v>103437</v>
      </c>
      <c r="Q41" s="106">
        <f t="shared" si="8"/>
        <v>92483</v>
      </c>
      <c r="R41" s="106">
        <f t="shared" si="8"/>
        <v>137231</v>
      </c>
      <c r="S41" s="106">
        <f t="shared" si="8"/>
        <v>317550</v>
      </c>
      <c r="T41" s="107">
        <f t="shared" si="8"/>
        <v>319811</v>
      </c>
      <c r="U41" s="523">
        <f t="shared" si="8"/>
        <v>44384</v>
      </c>
      <c r="V41" s="523">
        <f t="shared" si="8"/>
        <v>144129</v>
      </c>
      <c r="W41" s="108">
        <f t="shared" si="8"/>
        <v>1660092</v>
      </c>
      <c r="X41" s="109">
        <f t="shared" si="8"/>
        <v>1767267</v>
      </c>
      <c r="Y41" s="109">
        <f t="shared" si="8"/>
        <v>1426805</v>
      </c>
      <c r="Z41" s="109">
        <f t="shared" si="8"/>
        <v>1356588</v>
      </c>
      <c r="AA41" s="106">
        <f t="shared" si="8"/>
        <v>132265</v>
      </c>
      <c r="AB41" s="106">
        <f t="shared" si="8"/>
        <v>186209</v>
      </c>
      <c r="AC41" s="106">
        <f t="shared" si="8"/>
        <v>954645</v>
      </c>
      <c r="AD41" s="106">
        <f t="shared" si="8"/>
        <v>969594</v>
      </c>
      <c r="AE41" s="106">
        <f t="shared" si="8"/>
        <v>0</v>
      </c>
      <c r="AF41" s="106">
        <f t="shared" si="8"/>
        <v>9257</v>
      </c>
      <c r="AG41" s="106">
        <f t="shared" si="8"/>
        <v>38560</v>
      </c>
      <c r="AH41" s="106">
        <f t="shared" si="8"/>
        <v>54060</v>
      </c>
      <c r="AI41" s="106">
        <f t="shared" si="8"/>
        <v>442350</v>
      </c>
      <c r="AJ41" s="106">
        <f t="shared" si="8"/>
        <v>380350</v>
      </c>
      <c r="AK41" s="106">
        <f t="shared" si="8"/>
        <v>0</v>
      </c>
      <c r="AL41" s="106">
        <f t="shared" si="8"/>
        <v>0</v>
      </c>
      <c r="AM41" s="107">
        <f t="shared" si="8"/>
        <v>243543</v>
      </c>
      <c r="AN41" s="106">
        <f t="shared" si="8"/>
        <v>243543</v>
      </c>
      <c r="AO41" s="523">
        <f t="shared" si="8"/>
        <v>387663</v>
      </c>
      <c r="AP41" s="523">
        <f t="shared" si="8"/>
        <v>387663</v>
      </c>
      <c r="AQ41" s="108">
        <f t="shared" si="8"/>
        <v>2478250</v>
      </c>
      <c r="AR41" s="110">
        <f t="shared" si="8"/>
        <v>2586626</v>
      </c>
      <c r="AS41" s="110">
        <f t="shared" si="8"/>
        <v>2807673</v>
      </c>
      <c r="AT41" s="110">
        <f t="shared" si="8"/>
        <v>2767905</v>
      </c>
    </row>
    <row r="42" spans="1:46" ht="13.5" thickBot="1">
      <c r="A42" s="151"/>
      <c r="B42" s="152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53"/>
      <c r="U42" s="529"/>
      <c r="V42" s="157"/>
      <c r="W42" s="154"/>
      <c r="X42" s="155"/>
      <c r="Y42" s="155"/>
      <c r="Z42" s="516"/>
      <c r="AA42" s="134"/>
      <c r="AB42" s="134"/>
      <c r="AC42" s="134"/>
      <c r="AD42" s="134"/>
      <c r="AE42" s="156"/>
      <c r="AF42" s="156"/>
      <c r="AG42" s="156"/>
      <c r="AH42" s="156"/>
      <c r="AI42" s="156"/>
      <c r="AJ42" s="156"/>
      <c r="AK42" s="156"/>
      <c r="AL42" s="516"/>
      <c r="AM42" s="153"/>
      <c r="AN42" s="134"/>
      <c r="AO42" s="529"/>
      <c r="AP42" s="157"/>
      <c r="AQ42" s="158"/>
      <c r="AR42" s="159"/>
      <c r="AS42" s="159"/>
      <c r="AT42" s="159"/>
    </row>
    <row r="43" spans="1:46" ht="25.5" customHeight="1" thickBot="1">
      <c r="A43" s="104"/>
      <c r="B43" s="135" t="s">
        <v>157</v>
      </c>
      <c r="C43" s="136">
        <f aca="true" t="shared" si="9" ref="C43:AT43">C10+C41</f>
        <v>866709</v>
      </c>
      <c r="D43" s="136">
        <f t="shared" si="9"/>
        <v>877724</v>
      </c>
      <c r="E43" s="136">
        <f t="shared" si="9"/>
        <v>882678</v>
      </c>
      <c r="F43" s="136">
        <f t="shared" si="9"/>
        <v>767607</v>
      </c>
      <c r="G43" s="136">
        <f t="shared" si="9"/>
        <v>277084</v>
      </c>
      <c r="H43" s="136">
        <f t="shared" si="9"/>
        <v>280014</v>
      </c>
      <c r="I43" s="136">
        <f t="shared" si="9"/>
        <v>279246</v>
      </c>
      <c r="J43" s="136">
        <f t="shared" si="9"/>
        <v>243099</v>
      </c>
      <c r="K43" s="136">
        <f t="shared" si="9"/>
        <v>600702</v>
      </c>
      <c r="L43" s="136">
        <f t="shared" si="9"/>
        <v>690028</v>
      </c>
      <c r="M43" s="136">
        <f t="shared" si="9"/>
        <v>676288</v>
      </c>
      <c r="N43" s="136">
        <f t="shared" si="9"/>
        <v>629469</v>
      </c>
      <c r="O43" s="136">
        <f t="shared" si="9"/>
        <v>63683</v>
      </c>
      <c r="P43" s="136">
        <f t="shared" si="9"/>
        <v>104483</v>
      </c>
      <c r="Q43" s="136">
        <f t="shared" si="9"/>
        <v>92483</v>
      </c>
      <c r="R43" s="136">
        <f t="shared" si="9"/>
        <v>139436</v>
      </c>
      <c r="S43" s="136">
        <f t="shared" si="9"/>
        <v>317550</v>
      </c>
      <c r="T43" s="160">
        <f t="shared" si="9"/>
        <v>319811</v>
      </c>
      <c r="U43" s="526">
        <f t="shared" si="9"/>
        <v>44384</v>
      </c>
      <c r="V43" s="526">
        <f t="shared" si="9"/>
        <v>144129</v>
      </c>
      <c r="W43" s="161">
        <f t="shared" si="9"/>
        <v>2125728</v>
      </c>
      <c r="X43" s="137">
        <f t="shared" si="9"/>
        <v>2272060</v>
      </c>
      <c r="Y43" s="137">
        <f t="shared" si="9"/>
        <v>1975079</v>
      </c>
      <c r="Z43" s="137">
        <f t="shared" si="9"/>
        <v>1923740</v>
      </c>
      <c r="AA43" s="136">
        <f t="shared" si="9"/>
        <v>132265</v>
      </c>
      <c r="AB43" s="136">
        <f t="shared" si="9"/>
        <v>196209</v>
      </c>
      <c r="AC43" s="136">
        <f t="shared" si="9"/>
        <v>954645</v>
      </c>
      <c r="AD43" s="136">
        <f t="shared" si="9"/>
        <v>969594</v>
      </c>
      <c r="AE43" s="136">
        <f t="shared" si="9"/>
        <v>0</v>
      </c>
      <c r="AF43" s="136">
        <f t="shared" si="9"/>
        <v>9257</v>
      </c>
      <c r="AG43" s="136">
        <f t="shared" si="9"/>
        <v>38560</v>
      </c>
      <c r="AH43" s="136">
        <f t="shared" si="9"/>
        <v>54060</v>
      </c>
      <c r="AI43" s="136">
        <f t="shared" si="9"/>
        <v>442350</v>
      </c>
      <c r="AJ43" s="136">
        <f t="shared" si="9"/>
        <v>380350</v>
      </c>
      <c r="AK43" s="136">
        <f t="shared" si="9"/>
        <v>0</v>
      </c>
      <c r="AL43" s="136">
        <f t="shared" si="9"/>
        <v>0</v>
      </c>
      <c r="AM43" s="160">
        <f t="shared" si="9"/>
        <v>243543</v>
      </c>
      <c r="AN43" s="136">
        <f t="shared" si="9"/>
        <v>243543</v>
      </c>
      <c r="AO43" s="526">
        <f t="shared" si="9"/>
        <v>387663</v>
      </c>
      <c r="AP43" s="526">
        <f t="shared" si="9"/>
        <v>387663</v>
      </c>
      <c r="AQ43" s="161">
        <f t="shared" si="9"/>
        <v>2943886</v>
      </c>
      <c r="AR43" s="162">
        <f t="shared" si="9"/>
        <v>3101419</v>
      </c>
      <c r="AS43" s="162">
        <f t="shared" si="9"/>
        <v>3355947</v>
      </c>
      <c r="AT43" s="162">
        <f t="shared" si="9"/>
        <v>3335057</v>
      </c>
    </row>
    <row r="44" spans="1:46" ht="36.75" customHeight="1" thickBot="1">
      <c r="A44" s="104"/>
      <c r="B44" s="163" t="s">
        <v>158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>
        <f>O39</f>
        <v>0</v>
      </c>
      <c r="P44" s="164">
        <f>P39</f>
        <v>35809</v>
      </c>
      <c r="Q44" s="164">
        <f>Q39</f>
        <v>13088</v>
      </c>
      <c r="R44" s="164">
        <v>13088</v>
      </c>
      <c r="S44" s="164"/>
      <c r="T44" s="165"/>
      <c r="U44" s="530"/>
      <c r="V44" s="168"/>
      <c r="W44" s="139">
        <f>C44+G44+K44+O44+S44</f>
        <v>0</v>
      </c>
      <c r="X44" s="140">
        <f>D44+H44+L44+P44+T44</f>
        <v>35809</v>
      </c>
      <c r="Y44" s="140">
        <f>E44+I44+M44+Q44+U44</f>
        <v>13088</v>
      </c>
      <c r="Z44" s="140">
        <f>F44+J44+N44+R44+V44</f>
        <v>13088</v>
      </c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517"/>
      <c r="AM44" s="165"/>
      <c r="AN44" s="167"/>
      <c r="AO44" s="530"/>
      <c r="AP44" s="518"/>
      <c r="AQ44" s="122">
        <f>W44+AM44+AA44+AE44</f>
        <v>0</v>
      </c>
      <c r="AR44" s="92">
        <f>X44+AN44+AB44+AF44</f>
        <v>35809</v>
      </c>
      <c r="AS44" s="92">
        <f>Y44+AO44+AC44+AG44</f>
        <v>13088</v>
      </c>
      <c r="AT44" s="92">
        <f>Z44+AP44+AD44+AH44</f>
        <v>13088</v>
      </c>
    </row>
    <row r="45" spans="1:46" ht="25.5" customHeight="1" thickBot="1">
      <c r="A45" s="104"/>
      <c r="B45" s="169" t="s">
        <v>159</v>
      </c>
      <c r="C45" s="170">
        <f aca="true" t="shared" si="10" ref="C45:AT45">C43-C44</f>
        <v>866709</v>
      </c>
      <c r="D45" s="170">
        <f t="shared" si="10"/>
        <v>877724</v>
      </c>
      <c r="E45" s="170">
        <f t="shared" si="10"/>
        <v>882678</v>
      </c>
      <c r="F45" s="170">
        <f t="shared" si="10"/>
        <v>767607</v>
      </c>
      <c r="G45" s="170">
        <f t="shared" si="10"/>
        <v>277084</v>
      </c>
      <c r="H45" s="170">
        <f t="shared" si="10"/>
        <v>280014</v>
      </c>
      <c r="I45" s="170">
        <f t="shared" si="10"/>
        <v>279246</v>
      </c>
      <c r="J45" s="170">
        <f t="shared" si="10"/>
        <v>243099</v>
      </c>
      <c r="K45" s="170">
        <f t="shared" si="10"/>
        <v>600702</v>
      </c>
      <c r="L45" s="170">
        <f t="shared" si="10"/>
        <v>690028</v>
      </c>
      <c r="M45" s="170">
        <f t="shared" si="10"/>
        <v>676288</v>
      </c>
      <c r="N45" s="170">
        <f t="shared" si="10"/>
        <v>629469</v>
      </c>
      <c r="O45" s="170">
        <f t="shared" si="10"/>
        <v>63683</v>
      </c>
      <c r="P45" s="170">
        <f t="shared" si="10"/>
        <v>68674</v>
      </c>
      <c r="Q45" s="170">
        <f t="shared" si="10"/>
        <v>79395</v>
      </c>
      <c r="R45" s="170">
        <f t="shared" si="10"/>
        <v>126348</v>
      </c>
      <c r="S45" s="170">
        <f t="shared" si="10"/>
        <v>317550</v>
      </c>
      <c r="T45" s="171">
        <f t="shared" si="10"/>
        <v>319811</v>
      </c>
      <c r="U45" s="531">
        <f t="shared" si="10"/>
        <v>44384</v>
      </c>
      <c r="V45" s="531">
        <f t="shared" si="10"/>
        <v>144129</v>
      </c>
      <c r="W45" s="172">
        <f t="shared" si="10"/>
        <v>2125728</v>
      </c>
      <c r="X45" s="173">
        <f t="shared" si="10"/>
        <v>2236251</v>
      </c>
      <c r="Y45" s="173">
        <f t="shared" si="10"/>
        <v>1961991</v>
      </c>
      <c r="Z45" s="173">
        <f t="shared" si="10"/>
        <v>1910652</v>
      </c>
      <c r="AA45" s="170">
        <f t="shared" si="10"/>
        <v>132265</v>
      </c>
      <c r="AB45" s="170">
        <f t="shared" si="10"/>
        <v>196209</v>
      </c>
      <c r="AC45" s="170">
        <f t="shared" si="10"/>
        <v>954645</v>
      </c>
      <c r="AD45" s="170">
        <f t="shared" si="10"/>
        <v>969594</v>
      </c>
      <c r="AE45" s="170">
        <f t="shared" si="10"/>
        <v>0</v>
      </c>
      <c r="AF45" s="170">
        <f t="shared" si="10"/>
        <v>9257</v>
      </c>
      <c r="AG45" s="170">
        <f t="shared" si="10"/>
        <v>38560</v>
      </c>
      <c r="AH45" s="170">
        <f t="shared" si="10"/>
        <v>54060</v>
      </c>
      <c r="AI45" s="170">
        <f t="shared" si="10"/>
        <v>442350</v>
      </c>
      <c r="AJ45" s="170">
        <f t="shared" si="10"/>
        <v>380350</v>
      </c>
      <c r="AK45" s="170">
        <f t="shared" si="10"/>
        <v>0</v>
      </c>
      <c r="AL45" s="170">
        <f t="shared" si="10"/>
        <v>0</v>
      </c>
      <c r="AM45" s="171">
        <f t="shared" si="10"/>
        <v>243543</v>
      </c>
      <c r="AN45" s="170">
        <f t="shared" si="10"/>
        <v>243543</v>
      </c>
      <c r="AO45" s="531">
        <f t="shared" si="10"/>
        <v>387663</v>
      </c>
      <c r="AP45" s="531">
        <f t="shared" si="10"/>
        <v>387663</v>
      </c>
      <c r="AQ45" s="172">
        <f t="shared" si="10"/>
        <v>2943886</v>
      </c>
      <c r="AR45" s="174">
        <f t="shared" si="10"/>
        <v>3065610</v>
      </c>
      <c r="AS45" s="174">
        <f t="shared" si="10"/>
        <v>3342859</v>
      </c>
      <c r="AT45" s="174">
        <f t="shared" si="10"/>
        <v>3321969</v>
      </c>
    </row>
    <row r="46" spans="2:46" ht="12.7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</row>
    <row r="47" spans="27:46" ht="12.75"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</row>
  </sheetData>
  <mergeCells count="13">
    <mergeCell ref="AE5:AH5"/>
    <mergeCell ref="AQ5:AT5"/>
    <mergeCell ref="AM5:AP5"/>
    <mergeCell ref="AI5:AL5"/>
    <mergeCell ref="B2:AA2"/>
    <mergeCell ref="A5:A6"/>
    <mergeCell ref="C5:F5"/>
    <mergeCell ref="G5:J5"/>
    <mergeCell ref="AA5:AD5"/>
    <mergeCell ref="W5:Z5"/>
    <mergeCell ref="S5:V5"/>
    <mergeCell ref="O5:R5"/>
    <mergeCell ref="K5:N5"/>
  </mergeCells>
  <printOptions/>
  <pageMargins left="0" right="0" top="0.39375" bottom="0.39375" header="0.5118055555555556" footer="0.5118055555555556"/>
  <pageSetup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BB51"/>
  <sheetViews>
    <sheetView workbookViewId="0" topLeftCell="H30">
      <selection activeCell="N39" sqref="N39"/>
    </sheetView>
  </sheetViews>
  <sheetFormatPr defaultColWidth="9.00390625" defaultRowHeight="12.75"/>
  <cols>
    <col min="1" max="1" width="4.625" style="0" bestFit="1" customWidth="1"/>
    <col min="2" max="2" width="14.375" style="0" customWidth="1"/>
    <col min="3" max="3" width="6.875" style="0" bestFit="1" customWidth="1"/>
    <col min="4" max="4" width="6.125" style="0" bestFit="1" customWidth="1"/>
    <col min="5" max="5" width="6.875" style="0" bestFit="1" customWidth="1"/>
    <col min="6" max="6" width="7.00390625" style="0" bestFit="1" customWidth="1"/>
    <col min="7" max="7" width="6.875" style="0" bestFit="1" customWidth="1"/>
    <col min="8" max="8" width="6.125" style="0" bestFit="1" customWidth="1"/>
    <col min="9" max="9" width="6.875" style="0" bestFit="1" customWidth="1"/>
    <col min="10" max="10" width="7.00390625" style="0" bestFit="1" customWidth="1"/>
    <col min="11" max="11" width="6.875" style="0" bestFit="1" customWidth="1"/>
    <col min="12" max="12" width="6.125" style="0" bestFit="1" customWidth="1"/>
    <col min="13" max="13" width="6.875" style="0" bestFit="1" customWidth="1"/>
    <col min="14" max="14" width="7.00390625" style="0" bestFit="1" customWidth="1"/>
    <col min="15" max="15" width="6.875" style="0" bestFit="1" customWidth="1"/>
    <col min="16" max="16" width="6.125" style="0" bestFit="1" customWidth="1"/>
    <col min="17" max="17" width="6.875" style="0" bestFit="1" customWidth="1"/>
    <col min="18" max="18" width="7.00390625" style="0" bestFit="1" customWidth="1"/>
    <col min="19" max="19" width="6.875" style="0" bestFit="1" customWidth="1"/>
    <col min="20" max="20" width="6.125" style="0" bestFit="1" customWidth="1"/>
    <col min="21" max="21" width="6.875" style="0" bestFit="1" customWidth="1"/>
    <col min="22" max="22" width="7.00390625" style="0" bestFit="1" customWidth="1"/>
    <col min="23" max="23" width="6.875" style="0" bestFit="1" customWidth="1"/>
    <col min="24" max="24" width="6.125" style="0" bestFit="1" customWidth="1"/>
    <col min="25" max="25" width="6.875" style="0" bestFit="1" customWidth="1"/>
    <col min="26" max="26" width="7.00390625" style="0" bestFit="1" customWidth="1"/>
    <col min="27" max="27" width="6.875" style="0" bestFit="1" customWidth="1"/>
    <col min="28" max="28" width="6.125" style="0" bestFit="1" customWidth="1"/>
    <col min="29" max="29" width="6.875" style="0" bestFit="1" customWidth="1"/>
    <col min="30" max="30" width="7.00390625" style="0" bestFit="1" customWidth="1"/>
    <col min="31" max="31" width="6.875" style="0" bestFit="1" customWidth="1"/>
    <col min="32" max="32" width="6.125" style="0" bestFit="1" customWidth="1"/>
    <col min="33" max="33" width="6.875" style="0" bestFit="1" customWidth="1"/>
    <col min="34" max="34" width="7.00390625" style="0" bestFit="1" customWidth="1"/>
    <col min="35" max="35" width="6.875" style="0" bestFit="1" customWidth="1"/>
    <col min="36" max="36" width="6.25390625" style="0" bestFit="1" customWidth="1"/>
    <col min="37" max="37" width="7.875" style="0" bestFit="1" customWidth="1"/>
    <col min="38" max="38" width="7.00390625" style="0" bestFit="1" customWidth="1"/>
    <col min="39" max="39" width="6.875" style="0" bestFit="1" customWidth="1"/>
    <col min="40" max="40" width="6.25390625" style="0" bestFit="1" customWidth="1"/>
    <col min="41" max="41" width="6.875" style="0" bestFit="1" customWidth="1"/>
    <col min="42" max="42" width="7.00390625" style="0" bestFit="1" customWidth="1"/>
    <col min="43" max="43" width="6.875" style="0" bestFit="1" customWidth="1"/>
    <col min="44" max="44" width="6.125" style="0" bestFit="1" customWidth="1"/>
    <col min="45" max="45" width="6.875" style="0" bestFit="1" customWidth="1"/>
    <col min="46" max="46" width="7.00390625" style="0" bestFit="1" customWidth="1"/>
    <col min="47" max="47" width="6.875" style="0" bestFit="1" customWidth="1"/>
    <col min="48" max="48" width="6.25390625" style="0" bestFit="1" customWidth="1"/>
    <col min="49" max="49" width="6.875" style="0" bestFit="1" customWidth="1"/>
    <col min="50" max="50" width="7.00390625" style="0" bestFit="1" customWidth="1"/>
    <col min="51" max="51" width="6.875" style="0" bestFit="1" customWidth="1"/>
    <col min="52" max="52" width="8.25390625" style="0" bestFit="1" customWidth="1"/>
    <col min="53" max="53" width="6.875" style="0" bestFit="1" customWidth="1"/>
    <col min="54" max="54" width="7.00390625" style="0" bestFit="1" customWidth="1"/>
  </cols>
  <sheetData>
    <row r="4" spans="2:40" ht="12.7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656" t="s">
        <v>160</v>
      </c>
      <c r="AD4" s="656"/>
      <c r="AE4" s="656"/>
      <c r="AF4" s="656"/>
      <c r="AG4" s="656"/>
      <c r="AH4" s="656"/>
      <c r="AI4" s="656"/>
      <c r="AJ4" s="656"/>
      <c r="AK4" s="656"/>
      <c r="AL4" s="510"/>
      <c r="AM4" s="27"/>
      <c r="AN4" s="27"/>
    </row>
    <row r="5" spans="2:40" ht="12.7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27"/>
      <c r="AN5" s="27"/>
    </row>
    <row r="6" spans="2:40" ht="12.75">
      <c r="B6" s="658" t="s">
        <v>161</v>
      </c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  <c r="Z6" s="658"/>
      <c r="AA6" s="658"/>
      <c r="AB6" s="658"/>
      <c r="AC6" s="658"/>
      <c r="AD6" s="45"/>
      <c r="AE6" s="67"/>
      <c r="AF6" s="67"/>
      <c r="AG6" s="67"/>
      <c r="AH6" s="67"/>
      <c r="AI6" s="67"/>
      <c r="AJ6" s="67"/>
      <c r="AK6" s="27"/>
      <c r="AL6" s="27"/>
      <c r="AM6" s="27"/>
      <c r="AN6" s="27"/>
    </row>
    <row r="7" spans="2:40" ht="12.75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67"/>
      <c r="AF7" s="67"/>
      <c r="AG7" s="67"/>
      <c r="AH7" s="67"/>
      <c r="AI7" s="67"/>
      <c r="AJ7" s="67"/>
      <c r="AK7" s="27"/>
      <c r="AL7" s="27"/>
      <c r="AM7" s="27"/>
      <c r="AN7" s="27"/>
    </row>
    <row r="8" spans="2:40" ht="12.75"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27"/>
      <c r="AL8" s="27"/>
      <c r="AM8" s="27"/>
      <c r="AN8" s="27"/>
    </row>
    <row r="9" spans="2:40" ht="12.7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2:52" ht="13.5" thickBot="1">
      <c r="B10" s="27"/>
      <c r="C10" s="654" t="s">
        <v>163</v>
      </c>
      <c r="D10" s="654"/>
      <c r="E10" s="654"/>
      <c r="F10" s="654"/>
      <c r="G10" s="654"/>
      <c r="H10" s="654"/>
      <c r="I10" s="654"/>
      <c r="J10" s="654"/>
      <c r="K10" s="654"/>
      <c r="L10" s="654"/>
      <c r="M10" s="654"/>
      <c r="N10" s="654"/>
      <c r="O10" s="654"/>
      <c r="P10" s="654"/>
      <c r="Q10" s="654"/>
      <c r="R10" s="654"/>
      <c r="S10" s="654"/>
      <c r="T10" s="654"/>
      <c r="U10" s="654"/>
      <c r="V10" s="654"/>
      <c r="W10" s="654"/>
      <c r="X10" s="654"/>
      <c r="Y10" s="654"/>
      <c r="Z10" s="654"/>
      <c r="AA10" s="654"/>
      <c r="AB10" s="654"/>
      <c r="AC10" s="654"/>
      <c r="AD10" s="177"/>
      <c r="AE10" s="177"/>
      <c r="AF10" s="177"/>
      <c r="AG10" s="177"/>
      <c r="AH10" s="177"/>
      <c r="AI10" s="177"/>
      <c r="AJ10" s="177"/>
      <c r="AK10" s="27"/>
      <c r="AL10" s="27"/>
      <c r="AM10" s="27"/>
      <c r="AN10" s="27"/>
      <c r="AZ10" t="s">
        <v>162</v>
      </c>
    </row>
    <row r="11" spans="1:54" ht="27.75" customHeight="1" thickBot="1">
      <c r="A11" s="74"/>
      <c r="B11" s="178"/>
      <c r="C11" s="671" t="s">
        <v>164</v>
      </c>
      <c r="D11" s="672"/>
      <c r="E11" s="672"/>
      <c r="F11" s="673"/>
      <c r="G11" s="671" t="s">
        <v>165</v>
      </c>
      <c r="H11" s="672"/>
      <c r="I11" s="672"/>
      <c r="J11" s="673"/>
      <c r="K11" s="671" t="s">
        <v>166</v>
      </c>
      <c r="L11" s="672"/>
      <c r="M11" s="672"/>
      <c r="N11" s="673"/>
      <c r="O11" s="671" t="s">
        <v>167</v>
      </c>
      <c r="P11" s="672"/>
      <c r="Q11" s="672"/>
      <c r="R11" s="673"/>
      <c r="S11" s="671" t="s">
        <v>168</v>
      </c>
      <c r="T11" s="672"/>
      <c r="U11" s="672"/>
      <c r="V11" s="673"/>
      <c r="W11" s="671" t="s">
        <v>169</v>
      </c>
      <c r="X11" s="672"/>
      <c r="Y11" s="672"/>
      <c r="Z11" s="673"/>
      <c r="AA11" s="671" t="s">
        <v>170</v>
      </c>
      <c r="AB11" s="672"/>
      <c r="AC11" s="672"/>
      <c r="AD11" s="673"/>
      <c r="AE11" s="671" t="s">
        <v>171</v>
      </c>
      <c r="AF11" s="672"/>
      <c r="AG11" s="672"/>
      <c r="AH11" s="677"/>
      <c r="AI11" s="669" t="s">
        <v>172</v>
      </c>
      <c r="AJ11" s="670"/>
      <c r="AK11" s="670"/>
      <c r="AL11" s="670"/>
      <c r="AM11" s="674" t="s">
        <v>173</v>
      </c>
      <c r="AN11" s="675"/>
      <c r="AO11" s="675"/>
      <c r="AP11" s="676"/>
      <c r="AQ11" s="678" t="s">
        <v>174</v>
      </c>
      <c r="AR11" s="672"/>
      <c r="AS11" s="672"/>
      <c r="AT11" s="679"/>
      <c r="AU11" s="680" t="s">
        <v>175</v>
      </c>
      <c r="AV11" s="681"/>
      <c r="AW11" s="681"/>
      <c r="AX11" s="681"/>
      <c r="AY11" s="674" t="s">
        <v>176</v>
      </c>
      <c r="AZ11" s="675"/>
      <c r="BA11" s="675"/>
      <c r="BB11" s="676"/>
    </row>
    <row r="12" spans="1:54" ht="19.5" thickBot="1">
      <c r="A12" s="179"/>
      <c r="B12" s="178"/>
      <c r="C12" s="180" t="s">
        <v>123</v>
      </c>
      <c r="D12" s="180" t="s">
        <v>124</v>
      </c>
      <c r="E12" s="180" t="s">
        <v>125</v>
      </c>
      <c r="F12" s="180" t="s">
        <v>562</v>
      </c>
      <c r="G12" s="180" t="s">
        <v>123</v>
      </c>
      <c r="H12" s="180" t="s">
        <v>124</v>
      </c>
      <c r="I12" s="180" t="s">
        <v>125</v>
      </c>
      <c r="J12" s="180" t="s">
        <v>562</v>
      </c>
      <c r="K12" s="180" t="s">
        <v>123</v>
      </c>
      <c r="L12" s="180" t="s">
        <v>124</v>
      </c>
      <c r="M12" s="180" t="s">
        <v>125</v>
      </c>
      <c r="N12" s="180" t="s">
        <v>562</v>
      </c>
      <c r="O12" s="180" t="s">
        <v>123</v>
      </c>
      <c r="P12" s="180" t="s">
        <v>124</v>
      </c>
      <c r="Q12" s="180" t="s">
        <v>125</v>
      </c>
      <c r="R12" s="180" t="s">
        <v>562</v>
      </c>
      <c r="S12" s="180" t="s">
        <v>123</v>
      </c>
      <c r="T12" s="180" t="s">
        <v>124</v>
      </c>
      <c r="U12" s="180" t="s">
        <v>125</v>
      </c>
      <c r="V12" s="180" t="s">
        <v>562</v>
      </c>
      <c r="W12" s="180" t="s">
        <v>123</v>
      </c>
      <c r="X12" s="180" t="s">
        <v>124</v>
      </c>
      <c r="Y12" s="180" t="s">
        <v>125</v>
      </c>
      <c r="Z12" s="180" t="s">
        <v>562</v>
      </c>
      <c r="AA12" s="180" t="s">
        <v>123</v>
      </c>
      <c r="AB12" s="180" t="s">
        <v>124</v>
      </c>
      <c r="AC12" s="180" t="s">
        <v>125</v>
      </c>
      <c r="AD12" s="180" t="s">
        <v>562</v>
      </c>
      <c r="AE12" s="180" t="s">
        <v>123</v>
      </c>
      <c r="AF12" s="180" t="s">
        <v>124</v>
      </c>
      <c r="AG12" s="550" t="s">
        <v>125</v>
      </c>
      <c r="AH12" s="552" t="s">
        <v>562</v>
      </c>
      <c r="AI12" s="553" t="s">
        <v>123</v>
      </c>
      <c r="AJ12" s="554" t="s">
        <v>124</v>
      </c>
      <c r="AK12" s="579" t="s">
        <v>125</v>
      </c>
      <c r="AL12" s="511" t="s">
        <v>562</v>
      </c>
      <c r="AM12" s="511" t="s">
        <v>123</v>
      </c>
      <c r="AN12" s="552" t="s">
        <v>124</v>
      </c>
      <c r="AO12" s="593" t="s">
        <v>125</v>
      </c>
      <c r="AP12" s="556" t="s">
        <v>562</v>
      </c>
      <c r="AQ12" s="551" t="s">
        <v>123</v>
      </c>
      <c r="AR12" s="180" t="s">
        <v>124</v>
      </c>
      <c r="AS12" s="180" t="s">
        <v>125</v>
      </c>
      <c r="AT12" s="550" t="s">
        <v>562</v>
      </c>
      <c r="AU12" s="553" t="s">
        <v>123</v>
      </c>
      <c r="AV12" s="554" t="s">
        <v>124</v>
      </c>
      <c r="AW12" s="554" t="s">
        <v>125</v>
      </c>
      <c r="AX12" s="555" t="s">
        <v>562</v>
      </c>
      <c r="AY12" s="553" t="s">
        <v>123</v>
      </c>
      <c r="AZ12" s="554" t="s">
        <v>124</v>
      </c>
      <c r="BA12" s="554" t="s">
        <v>125</v>
      </c>
      <c r="BB12" s="555" t="s">
        <v>562</v>
      </c>
    </row>
    <row r="13" spans="1:54" ht="15" customHeight="1">
      <c r="A13" s="74"/>
      <c r="B13" s="178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2"/>
      <c r="AC13" s="182"/>
      <c r="AD13" s="182"/>
      <c r="AE13" s="182"/>
      <c r="AF13" s="182"/>
      <c r="AG13" s="550"/>
      <c r="AH13" s="216"/>
      <c r="AI13" s="183"/>
      <c r="AJ13" s="183"/>
      <c r="AK13" s="183"/>
      <c r="AL13" s="216"/>
      <c r="AM13" s="578"/>
      <c r="AN13" s="578"/>
      <c r="AO13" s="578"/>
      <c r="AP13" s="219"/>
      <c r="AQ13" s="184"/>
      <c r="AR13" s="184"/>
      <c r="AS13" s="184"/>
      <c r="AT13" s="185"/>
      <c r="AU13" s="220"/>
      <c r="AV13" s="604"/>
      <c r="AW13" s="219"/>
      <c r="AX13" s="219"/>
      <c r="AY13" s="183"/>
      <c r="AZ13" s="221"/>
      <c r="BA13" s="221"/>
      <c r="BB13" s="221"/>
    </row>
    <row r="14" spans="1:54" ht="15" customHeight="1">
      <c r="A14" s="83" t="s">
        <v>126</v>
      </c>
      <c r="B14" s="186" t="s">
        <v>127</v>
      </c>
      <c r="C14" s="187">
        <v>30970</v>
      </c>
      <c r="D14" s="187">
        <v>30970</v>
      </c>
      <c r="E14" s="187">
        <v>57200</v>
      </c>
      <c r="F14" s="187">
        <v>57200</v>
      </c>
      <c r="G14" s="187"/>
      <c r="H14" s="187"/>
      <c r="I14" s="187"/>
      <c r="J14" s="187"/>
      <c r="K14" s="187">
        <v>434666</v>
      </c>
      <c r="L14" s="187">
        <v>434666</v>
      </c>
      <c r="M14" s="187">
        <v>477986</v>
      </c>
      <c r="N14" s="187">
        <v>477986</v>
      </c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8"/>
      <c r="AC14" s="188"/>
      <c r="AD14" s="198"/>
      <c r="AE14" s="189"/>
      <c r="AF14" s="190">
        <v>13348</v>
      </c>
      <c r="AG14" s="576"/>
      <c r="AH14" s="190">
        <v>18878</v>
      </c>
      <c r="AI14" s="187"/>
      <c r="AJ14" s="187"/>
      <c r="AK14" s="187"/>
      <c r="AL14" s="188"/>
      <c r="AM14" s="557">
        <f>C14+G14+K14+O14+S14+W14+AA14+AE14+AI14</f>
        <v>465636</v>
      </c>
      <c r="AN14" s="557">
        <f>D14+H14+L14+P14+T14+X14+AB14+AF14+AJ14</f>
        <v>478984</v>
      </c>
      <c r="AO14" s="557">
        <f>E14+I14+M14+Q14+U14+Y14+AC14+AG14+AK14</f>
        <v>535186</v>
      </c>
      <c r="AP14" s="557">
        <f>F14+J14+N14+R14+V14+Z14+AD14+AH14+AL14</f>
        <v>554064</v>
      </c>
      <c r="AQ14" s="192">
        <v>0</v>
      </c>
      <c r="AR14" s="192">
        <v>35809</v>
      </c>
      <c r="AS14" s="192">
        <v>13088</v>
      </c>
      <c r="AT14" s="190">
        <v>13088</v>
      </c>
      <c r="AU14" s="193">
        <f>AM14+AQ14</f>
        <v>465636</v>
      </c>
      <c r="AV14" s="194">
        <f>AN14+AR14</f>
        <v>514793</v>
      </c>
      <c r="AW14" s="195">
        <f>AO14+AS14</f>
        <v>548274</v>
      </c>
      <c r="AX14" s="195">
        <f>AP14+AT14</f>
        <v>567152</v>
      </c>
      <c r="AY14" s="191"/>
      <c r="AZ14" s="196"/>
      <c r="BA14" s="196"/>
      <c r="BB14" s="196"/>
    </row>
    <row r="15" spans="1:54" ht="15" customHeight="1" thickBot="1">
      <c r="A15" s="93"/>
      <c r="B15" s="144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8"/>
      <c r="AC15" s="198"/>
      <c r="AD15" s="198"/>
      <c r="AE15" s="199"/>
      <c r="AF15" s="200"/>
      <c r="AG15" s="577"/>
      <c r="AH15" s="200"/>
      <c r="AI15" s="197"/>
      <c r="AJ15" s="197"/>
      <c r="AK15" s="197"/>
      <c r="AL15" s="198"/>
      <c r="AM15" s="589"/>
      <c r="AN15" s="589"/>
      <c r="AO15" s="589"/>
      <c r="AP15" s="205"/>
      <c r="AQ15" s="202"/>
      <c r="AR15" s="202"/>
      <c r="AS15" s="202"/>
      <c r="AT15" s="200"/>
      <c r="AU15" s="203"/>
      <c r="AV15" s="204"/>
      <c r="AW15" s="205"/>
      <c r="AX15" s="205"/>
      <c r="AY15" s="206"/>
      <c r="AZ15" s="207"/>
      <c r="BA15" s="207"/>
      <c r="BB15" s="207"/>
    </row>
    <row r="16" spans="1:54" ht="20.25" customHeight="1" thickBot="1">
      <c r="A16" s="208"/>
      <c r="B16" s="209" t="s">
        <v>177</v>
      </c>
      <c r="C16" s="210">
        <f aca="true" t="shared" si="0" ref="C16:BB16">SUM(C14:C15)</f>
        <v>30970</v>
      </c>
      <c r="D16" s="210">
        <f t="shared" si="0"/>
        <v>30970</v>
      </c>
      <c r="E16" s="210">
        <f t="shared" si="0"/>
        <v>57200</v>
      </c>
      <c r="F16" s="210">
        <f t="shared" si="0"/>
        <v>57200</v>
      </c>
      <c r="G16" s="210">
        <f t="shared" si="0"/>
        <v>0</v>
      </c>
      <c r="H16" s="210">
        <f t="shared" si="0"/>
        <v>0</v>
      </c>
      <c r="I16" s="210">
        <f t="shared" si="0"/>
        <v>0</v>
      </c>
      <c r="J16" s="210">
        <f t="shared" si="0"/>
        <v>0</v>
      </c>
      <c r="K16" s="210">
        <f t="shared" si="0"/>
        <v>434666</v>
      </c>
      <c r="L16" s="210">
        <f t="shared" si="0"/>
        <v>434666</v>
      </c>
      <c r="M16" s="210">
        <f t="shared" si="0"/>
        <v>477986</v>
      </c>
      <c r="N16" s="210">
        <f t="shared" si="0"/>
        <v>477986</v>
      </c>
      <c r="O16" s="210">
        <f t="shared" si="0"/>
        <v>0</v>
      </c>
      <c r="P16" s="210">
        <f t="shared" si="0"/>
        <v>0</v>
      </c>
      <c r="Q16" s="210">
        <f t="shared" si="0"/>
        <v>0</v>
      </c>
      <c r="R16" s="210">
        <f t="shared" si="0"/>
        <v>0</v>
      </c>
      <c r="S16" s="210">
        <f t="shared" si="0"/>
        <v>0</v>
      </c>
      <c r="T16" s="210">
        <f t="shared" si="0"/>
        <v>0</v>
      </c>
      <c r="U16" s="210">
        <f>SUM(U14:U15)</f>
        <v>0</v>
      </c>
      <c r="V16" s="210">
        <f>SUM(V14:V15)</f>
        <v>0</v>
      </c>
      <c r="W16" s="210">
        <f t="shared" si="0"/>
        <v>0</v>
      </c>
      <c r="X16" s="210">
        <f t="shared" si="0"/>
        <v>0</v>
      </c>
      <c r="Y16" s="210">
        <f t="shared" si="0"/>
        <v>0</v>
      </c>
      <c r="Z16" s="210">
        <f t="shared" si="0"/>
        <v>0</v>
      </c>
      <c r="AA16" s="210">
        <f t="shared" si="0"/>
        <v>0</v>
      </c>
      <c r="AB16" s="210">
        <f t="shared" si="0"/>
        <v>0</v>
      </c>
      <c r="AC16" s="210">
        <f t="shared" si="0"/>
        <v>0</v>
      </c>
      <c r="AD16" s="210">
        <f t="shared" si="0"/>
        <v>0</v>
      </c>
      <c r="AE16" s="211">
        <f t="shared" si="0"/>
        <v>0</v>
      </c>
      <c r="AF16" s="211">
        <f t="shared" si="0"/>
        <v>13348</v>
      </c>
      <c r="AG16" s="558">
        <f t="shared" si="0"/>
        <v>0</v>
      </c>
      <c r="AH16" s="558">
        <f t="shared" si="0"/>
        <v>18878</v>
      </c>
      <c r="AI16" s="211">
        <f t="shared" si="0"/>
        <v>0</v>
      </c>
      <c r="AJ16" s="212">
        <f t="shared" si="0"/>
        <v>0</v>
      </c>
      <c r="AK16" s="212">
        <f t="shared" si="0"/>
        <v>0</v>
      </c>
      <c r="AL16" s="211">
        <f t="shared" si="0"/>
        <v>0</v>
      </c>
      <c r="AM16" s="590">
        <f>SUM(AM14:AM15)</f>
        <v>465636</v>
      </c>
      <c r="AN16" s="591">
        <f t="shared" si="0"/>
        <v>478984</v>
      </c>
      <c r="AO16" s="592">
        <f t="shared" si="0"/>
        <v>535186</v>
      </c>
      <c r="AP16" s="592">
        <f t="shared" si="0"/>
        <v>554064</v>
      </c>
      <c r="AQ16" s="212">
        <f t="shared" si="0"/>
        <v>0</v>
      </c>
      <c r="AR16" s="212">
        <f t="shared" si="0"/>
        <v>35809</v>
      </c>
      <c r="AS16" s="211">
        <f t="shared" si="0"/>
        <v>13088</v>
      </c>
      <c r="AT16" s="211">
        <f t="shared" si="0"/>
        <v>13088</v>
      </c>
      <c r="AU16" s="601">
        <f t="shared" si="0"/>
        <v>465636</v>
      </c>
      <c r="AV16" s="602">
        <f t="shared" si="0"/>
        <v>514793</v>
      </c>
      <c r="AW16" s="602">
        <f t="shared" si="0"/>
        <v>548274</v>
      </c>
      <c r="AX16" s="603">
        <f>SUM(AX14:AX15)</f>
        <v>567152</v>
      </c>
      <c r="AY16" s="214">
        <f t="shared" si="0"/>
        <v>0</v>
      </c>
      <c r="AZ16" s="214">
        <f t="shared" si="0"/>
        <v>0</v>
      </c>
      <c r="BA16" s="214">
        <f t="shared" si="0"/>
        <v>0</v>
      </c>
      <c r="BB16" s="214">
        <f t="shared" si="0"/>
        <v>0</v>
      </c>
    </row>
    <row r="17" spans="1:54" ht="15" customHeight="1">
      <c r="A17" s="111"/>
      <c r="B17" s="215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216"/>
      <c r="AA17" s="216"/>
      <c r="AB17" s="216"/>
      <c r="AC17" s="216"/>
      <c r="AD17" s="216"/>
      <c r="AE17" s="181"/>
      <c r="AF17" s="217"/>
      <c r="AG17" s="578"/>
      <c r="AH17" s="217"/>
      <c r="AI17" s="183"/>
      <c r="AJ17" s="218"/>
      <c r="AK17" s="218"/>
      <c r="AL17" s="219"/>
      <c r="AM17" s="578"/>
      <c r="AN17" s="578"/>
      <c r="AO17" s="578"/>
      <c r="AP17" s="221"/>
      <c r="AQ17" s="218"/>
      <c r="AR17" s="218"/>
      <c r="AS17" s="218"/>
      <c r="AT17" s="219"/>
      <c r="AU17" s="220"/>
      <c r="AV17" s="183"/>
      <c r="AW17" s="600"/>
      <c r="AX17" s="219"/>
      <c r="AY17" s="181"/>
      <c r="AZ17" s="221"/>
      <c r="BA17" s="221"/>
      <c r="BB17" s="221"/>
    </row>
    <row r="18" spans="1:54" ht="15" customHeight="1">
      <c r="A18" s="138" t="s">
        <v>129</v>
      </c>
      <c r="B18" s="222" t="s">
        <v>130</v>
      </c>
      <c r="C18" s="223">
        <v>6000</v>
      </c>
      <c r="D18" s="223">
        <v>6000</v>
      </c>
      <c r="E18" s="223">
        <v>8076</v>
      </c>
      <c r="F18" s="223">
        <v>8076</v>
      </c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4"/>
      <c r="AA18" s="224"/>
      <c r="AB18" s="224"/>
      <c r="AC18" s="224"/>
      <c r="AD18" s="224"/>
      <c r="AE18" s="187"/>
      <c r="AF18" s="188"/>
      <c r="AG18" s="224"/>
      <c r="AH18" s="188"/>
      <c r="AI18" s="187"/>
      <c r="AJ18" s="192"/>
      <c r="AK18" s="192"/>
      <c r="AL18" s="190"/>
      <c r="AM18" s="557">
        <f>C18+G18+K18+O18+S18+W18+AA18+AE18+AI18</f>
        <v>6000</v>
      </c>
      <c r="AN18" s="557">
        <f>D18+H18+L18+P18+T18+X18+AB18+AF18+AJ18</f>
        <v>6000</v>
      </c>
      <c r="AO18" s="557">
        <f>E18+I18+M18+Q18+U18+Y18+AC18+AG18+AK18</f>
        <v>8076</v>
      </c>
      <c r="AP18" s="557">
        <f>F18+J18+N18+R18+V18+Z18+AD18+AH18+AL18</f>
        <v>8076</v>
      </c>
      <c r="AQ18" s="226"/>
      <c r="AR18" s="226"/>
      <c r="AS18" s="226"/>
      <c r="AT18" s="545"/>
      <c r="AU18" s="227">
        <f>AM18+AQ18</f>
        <v>6000</v>
      </c>
      <c r="AV18" s="191">
        <f>AN18+AR18</f>
        <v>6000</v>
      </c>
      <c r="AW18" s="559">
        <f>AO18+AS18</f>
        <v>8076</v>
      </c>
      <c r="AX18" s="559">
        <f>AP18+AT18</f>
        <v>8076</v>
      </c>
      <c r="AY18" s="228">
        <v>68128</v>
      </c>
      <c r="AZ18" s="229">
        <v>67847</v>
      </c>
      <c r="BA18" s="229">
        <f>i_kiad_!AS12-AW18</f>
        <v>68999</v>
      </c>
      <c r="BB18" s="229">
        <f>i_kiad_!AT12-AX18</f>
        <v>68999</v>
      </c>
    </row>
    <row r="19" spans="1:54" ht="15" customHeight="1">
      <c r="A19" s="138"/>
      <c r="B19" s="222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4"/>
      <c r="AA19" s="224"/>
      <c r="AB19" s="224"/>
      <c r="AC19" s="224"/>
      <c r="AD19" s="224"/>
      <c r="AE19" s="187"/>
      <c r="AF19" s="188"/>
      <c r="AG19" s="188"/>
      <c r="AH19" s="188"/>
      <c r="AI19" s="187"/>
      <c r="AJ19" s="192"/>
      <c r="AK19" s="192"/>
      <c r="AL19" s="190"/>
      <c r="AM19" s="575"/>
      <c r="AN19" s="557"/>
      <c r="AO19" s="557"/>
      <c r="AP19" s="229"/>
      <c r="AQ19" s="226"/>
      <c r="AR19" s="226"/>
      <c r="AS19" s="226"/>
      <c r="AT19" s="545"/>
      <c r="AU19" s="227"/>
      <c r="AV19" s="191"/>
      <c r="AW19" s="559"/>
      <c r="AX19" s="225"/>
      <c r="AY19" s="228"/>
      <c r="AZ19" s="229"/>
      <c r="BA19" s="229"/>
      <c r="BB19" s="229"/>
    </row>
    <row r="20" spans="1:54" ht="15" customHeight="1">
      <c r="A20" s="83" t="s">
        <v>131</v>
      </c>
      <c r="B20" s="230" t="s">
        <v>132</v>
      </c>
      <c r="C20" s="187">
        <v>28250</v>
      </c>
      <c r="D20" s="187">
        <v>28250</v>
      </c>
      <c r="E20" s="187">
        <v>26800</v>
      </c>
      <c r="F20" s="187">
        <v>26800</v>
      </c>
      <c r="G20" s="187"/>
      <c r="H20" s="187"/>
      <c r="I20" s="187"/>
      <c r="J20" s="187"/>
      <c r="K20" s="187"/>
      <c r="L20" s="187">
        <v>370</v>
      </c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8"/>
      <c r="AA20" s="188"/>
      <c r="AB20" s="188"/>
      <c r="AC20" s="188"/>
      <c r="AD20" s="188"/>
      <c r="AE20" s="187"/>
      <c r="AF20" s="188"/>
      <c r="AG20" s="188"/>
      <c r="AH20" s="188"/>
      <c r="AI20" s="187"/>
      <c r="AJ20" s="192"/>
      <c r="AK20" s="192"/>
      <c r="AL20" s="190"/>
      <c r="AM20" s="557">
        <f>C20+G20+K20+O20+S20+W20+AA20+AE20+AI20</f>
        <v>28250</v>
      </c>
      <c r="AN20" s="557">
        <f>D20+H20+L20+P20+T20+X20+AB20+AF20+AJ20</f>
        <v>28620</v>
      </c>
      <c r="AO20" s="557">
        <f>E20+I20+M20+Q20+U20+Y20+AC20+AG20+AK20</f>
        <v>26800</v>
      </c>
      <c r="AP20" s="557">
        <f>F20+J20+N20+R20+V20+Z20+AD20+AH20+AL20</f>
        <v>26800</v>
      </c>
      <c r="AQ20" s="226"/>
      <c r="AR20" s="226"/>
      <c r="AS20" s="226"/>
      <c r="AT20" s="545"/>
      <c r="AU20" s="227">
        <f>AM20+AQ20</f>
        <v>28250</v>
      </c>
      <c r="AV20" s="191">
        <f>AN20+AR20</f>
        <v>28620</v>
      </c>
      <c r="AW20" s="559">
        <f>AO20+AS20</f>
        <v>26800</v>
      </c>
      <c r="AX20" s="559">
        <f>AP20+AT20</f>
        <v>26800</v>
      </c>
      <c r="AY20" s="228">
        <v>212446</v>
      </c>
      <c r="AZ20" s="229">
        <v>208174</v>
      </c>
      <c r="BA20" s="229">
        <f>i_kiad_!AS14-AW20</f>
        <v>196919</v>
      </c>
      <c r="BB20" s="229">
        <f>i_kiad_!AT14-AX20</f>
        <v>196919</v>
      </c>
    </row>
    <row r="21" spans="1:54" ht="15" customHeight="1">
      <c r="A21" s="83"/>
      <c r="B21" s="230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9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8"/>
      <c r="AA21" s="188"/>
      <c r="AB21" s="188"/>
      <c r="AC21" s="188"/>
      <c r="AD21" s="188"/>
      <c r="AE21" s="187"/>
      <c r="AF21" s="188"/>
      <c r="AG21" s="188"/>
      <c r="AH21" s="188"/>
      <c r="AI21" s="187"/>
      <c r="AJ21" s="192"/>
      <c r="AK21" s="192"/>
      <c r="AL21" s="190"/>
      <c r="AM21" s="575"/>
      <c r="AN21" s="557"/>
      <c r="AO21" s="557"/>
      <c r="AP21" s="229"/>
      <c r="AQ21" s="226"/>
      <c r="AR21" s="226"/>
      <c r="AS21" s="226"/>
      <c r="AT21" s="545"/>
      <c r="AU21" s="227"/>
      <c r="AV21" s="191"/>
      <c r="AW21" s="559"/>
      <c r="AX21" s="225"/>
      <c r="AY21" s="228"/>
      <c r="AZ21" s="229"/>
      <c r="BA21" s="229"/>
      <c r="BB21" s="229"/>
    </row>
    <row r="22" spans="1:54" ht="15" customHeight="1">
      <c r="A22" s="83" t="s">
        <v>133</v>
      </c>
      <c r="B22" s="230" t="s">
        <v>134</v>
      </c>
      <c r="C22" s="187">
        <v>4740</v>
      </c>
      <c r="D22" s="187">
        <v>4740</v>
      </c>
      <c r="E22" s="187">
        <v>4135</v>
      </c>
      <c r="F22" s="187">
        <v>4135</v>
      </c>
      <c r="G22" s="187"/>
      <c r="H22" s="187"/>
      <c r="I22" s="187"/>
      <c r="J22" s="187"/>
      <c r="K22" s="231"/>
      <c r="M22" s="575"/>
      <c r="O22" s="187">
        <v>5450</v>
      </c>
      <c r="P22" s="187">
        <v>5450</v>
      </c>
      <c r="Q22" s="187"/>
      <c r="R22" s="187"/>
      <c r="S22" s="187"/>
      <c r="T22" s="187"/>
      <c r="U22" s="187"/>
      <c r="V22" s="187"/>
      <c r="W22" s="187"/>
      <c r="X22" s="187"/>
      <c r="Y22" s="187"/>
      <c r="Z22" s="188"/>
      <c r="AA22" s="188"/>
      <c r="AB22" s="188"/>
      <c r="AC22" s="188"/>
      <c r="AD22" s="188"/>
      <c r="AE22" s="187"/>
      <c r="AF22" s="188"/>
      <c r="AG22" s="188"/>
      <c r="AH22" s="188"/>
      <c r="AI22" s="187"/>
      <c r="AJ22" s="192"/>
      <c r="AK22" s="192"/>
      <c r="AL22" s="190"/>
      <c r="AM22" s="557">
        <f>C22+G22+K22+O22+S22+W22+AA22+AE22+AI22</f>
        <v>10190</v>
      </c>
      <c r="AN22" s="557">
        <f>D22+H22+L22+P22+T22+X22+AB22+AF22+AJ22</f>
        <v>10190</v>
      </c>
      <c r="AO22" s="557">
        <f>E22+I22+M22+Q22+U22+Y22+AC22+AG22+AK22</f>
        <v>4135</v>
      </c>
      <c r="AP22" s="557">
        <f>F22+J22+N22+R22+V22+Z22+AD22+AH22+AL22</f>
        <v>4135</v>
      </c>
      <c r="AQ22" s="226"/>
      <c r="AR22" s="226"/>
      <c r="AS22" s="226"/>
      <c r="AT22" s="545"/>
      <c r="AU22" s="227">
        <f>AM22+AQ22</f>
        <v>10190</v>
      </c>
      <c r="AV22" s="191">
        <f>AN22+AR22</f>
        <v>10190</v>
      </c>
      <c r="AW22" s="559">
        <f>AO22+AS22</f>
        <v>4135</v>
      </c>
      <c r="AX22" s="559">
        <f>AP22+AT22</f>
        <v>4135</v>
      </c>
      <c r="AY22" s="228">
        <v>91203</v>
      </c>
      <c r="AZ22" s="229">
        <v>94102</v>
      </c>
      <c r="BA22" s="229">
        <f>i_kiad_!AS16-AW22</f>
        <v>97333</v>
      </c>
      <c r="BB22" s="229">
        <f>i_kiad_!AT16-AX22</f>
        <v>97333</v>
      </c>
    </row>
    <row r="23" spans="1:54" ht="15" customHeight="1">
      <c r="A23" s="83"/>
      <c r="B23" s="230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223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8"/>
      <c r="AA23" s="188"/>
      <c r="AB23" s="188"/>
      <c r="AC23" s="188"/>
      <c r="AD23" s="188"/>
      <c r="AE23" s="187"/>
      <c r="AF23" s="188"/>
      <c r="AG23" s="188"/>
      <c r="AH23" s="188"/>
      <c r="AI23" s="187"/>
      <c r="AJ23" s="192"/>
      <c r="AK23" s="192"/>
      <c r="AL23" s="190"/>
      <c r="AM23" s="575"/>
      <c r="AN23" s="557"/>
      <c r="AO23" s="557"/>
      <c r="AP23" s="229"/>
      <c r="AQ23" s="226"/>
      <c r="AR23" s="226"/>
      <c r="AS23" s="226"/>
      <c r="AT23" s="545"/>
      <c r="AU23" s="227"/>
      <c r="AV23" s="191"/>
      <c r="AW23" s="559"/>
      <c r="AX23" s="225"/>
      <c r="AY23" s="228"/>
      <c r="AZ23" s="229"/>
      <c r="BA23" s="229"/>
      <c r="BB23" s="229"/>
    </row>
    <row r="24" spans="1:54" ht="15" customHeight="1">
      <c r="A24" s="83" t="s">
        <v>135</v>
      </c>
      <c r="B24" s="230" t="s">
        <v>136</v>
      </c>
      <c r="C24" s="187">
        <v>6950</v>
      </c>
      <c r="D24" s="187">
        <v>6950</v>
      </c>
      <c r="E24" s="187">
        <v>8450</v>
      </c>
      <c r="F24" s="187">
        <v>8450</v>
      </c>
      <c r="G24" s="187"/>
      <c r="H24" s="187"/>
      <c r="I24" s="187"/>
      <c r="J24" s="187"/>
      <c r="K24" s="187">
        <v>9243</v>
      </c>
      <c r="L24" s="187">
        <v>9243</v>
      </c>
      <c r="M24" s="187">
        <v>17700</v>
      </c>
      <c r="N24" s="187">
        <v>17700</v>
      </c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8"/>
      <c r="AA24" s="188"/>
      <c r="AB24" s="188"/>
      <c r="AC24" s="188"/>
      <c r="AD24" s="188"/>
      <c r="AE24" s="187"/>
      <c r="AF24" s="188"/>
      <c r="AG24" s="188"/>
      <c r="AH24" s="188"/>
      <c r="AI24" s="187"/>
      <c r="AJ24" s="192"/>
      <c r="AK24" s="192"/>
      <c r="AL24" s="190"/>
      <c r="AM24" s="557">
        <f>C24+G24+K24+O24+S24+W24+AA24+AE24+AI24</f>
        <v>16193</v>
      </c>
      <c r="AN24" s="557">
        <f>D24+H24+L24+P24+T24+X24+AB24+AF24+AJ24</f>
        <v>16193</v>
      </c>
      <c r="AO24" s="557">
        <f>E24+I24+M24+Q24+U24+Y24+AC24+AG24+AK24</f>
        <v>26150</v>
      </c>
      <c r="AP24" s="557">
        <f>F24+J24+N24+R24+V24+Z24+AD24+AH24+AL24</f>
        <v>26150</v>
      </c>
      <c r="AQ24" s="226"/>
      <c r="AR24" s="226"/>
      <c r="AS24" s="226"/>
      <c r="AT24" s="545"/>
      <c r="AU24" s="227">
        <f>AM24+AQ24</f>
        <v>16193</v>
      </c>
      <c r="AV24" s="191">
        <f>AN24+AR24</f>
        <v>16193</v>
      </c>
      <c r="AW24" s="559">
        <f>AO24+AS24</f>
        <v>26150</v>
      </c>
      <c r="AX24" s="559">
        <f>AP24+AT24</f>
        <v>26150</v>
      </c>
      <c r="AY24" s="228">
        <v>33383</v>
      </c>
      <c r="AZ24" s="229">
        <v>33951</v>
      </c>
      <c r="BA24" s="229">
        <f>i_kiad_!AS18-AW24</f>
        <v>39089</v>
      </c>
      <c r="BB24" s="229">
        <f>i_kiad_!AT18-AX24</f>
        <v>39489</v>
      </c>
    </row>
    <row r="25" spans="1:54" ht="15" customHeight="1">
      <c r="A25" s="83"/>
      <c r="B25" s="230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8"/>
      <c r="AA25" s="188"/>
      <c r="AB25" s="188"/>
      <c r="AC25" s="188"/>
      <c r="AD25" s="188"/>
      <c r="AE25" s="187"/>
      <c r="AF25" s="188"/>
      <c r="AG25" s="188"/>
      <c r="AH25" s="188"/>
      <c r="AI25" s="187"/>
      <c r="AJ25" s="192"/>
      <c r="AK25" s="192"/>
      <c r="AL25" s="190"/>
      <c r="AM25" s="575"/>
      <c r="AN25" s="557"/>
      <c r="AO25" s="557"/>
      <c r="AP25" s="229"/>
      <c r="AQ25" s="226"/>
      <c r="AR25" s="226"/>
      <c r="AS25" s="226"/>
      <c r="AT25" s="545"/>
      <c r="AU25" s="227"/>
      <c r="AV25" s="191"/>
      <c r="AW25" s="559"/>
      <c r="AX25" s="225"/>
      <c r="AY25" s="228"/>
      <c r="AZ25" s="229"/>
      <c r="BA25" s="229"/>
      <c r="BB25" s="229"/>
    </row>
    <row r="26" spans="1:54" ht="15" customHeight="1">
      <c r="A26" s="83" t="s">
        <v>138</v>
      </c>
      <c r="B26" s="230" t="s">
        <v>139</v>
      </c>
      <c r="C26" s="187">
        <v>21010</v>
      </c>
      <c r="D26" s="187">
        <v>34210</v>
      </c>
      <c r="E26" s="187">
        <v>37831</v>
      </c>
      <c r="F26" s="187">
        <v>37831</v>
      </c>
      <c r="G26" s="187"/>
      <c r="H26" s="187"/>
      <c r="I26" s="187"/>
      <c r="J26" s="187"/>
      <c r="K26" s="187">
        <v>17786</v>
      </c>
      <c r="L26" s="187">
        <v>17786</v>
      </c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8">
        <v>7200</v>
      </c>
      <c r="AA26" s="188"/>
      <c r="AB26" s="188"/>
      <c r="AC26" s="188"/>
      <c r="AD26" s="188"/>
      <c r="AE26" s="187"/>
      <c r="AF26" s="188"/>
      <c r="AG26" s="188"/>
      <c r="AH26" s="188"/>
      <c r="AI26" s="187"/>
      <c r="AJ26" s="192"/>
      <c r="AK26" s="192"/>
      <c r="AL26" s="190"/>
      <c r="AM26" s="557">
        <f>C26+G26+K26+O26+S26+W26+AA26+AE26+AI26</f>
        <v>38796</v>
      </c>
      <c r="AN26" s="557">
        <f>D26+H26+L26+P26+T26+X26+AB26+AF26+AJ26</f>
        <v>51996</v>
      </c>
      <c r="AO26" s="557">
        <f>E26+I26+M26+Q26+U26+Y26+AC26+AG26+AK26</f>
        <v>37831</v>
      </c>
      <c r="AP26" s="557">
        <f>F26+J26+N26+R26+V26+Z26+AD26+AH26+AL26</f>
        <v>45031</v>
      </c>
      <c r="AQ26" s="226"/>
      <c r="AR26" s="226"/>
      <c r="AS26" s="226"/>
      <c r="AT26" s="545"/>
      <c r="AU26" s="227">
        <f>AM26+AQ26</f>
        <v>38796</v>
      </c>
      <c r="AV26" s="191">
        <f>AN26+AR26</f>
        <v>51996</v>
      </c>
      <c r="AW26" s="559">
        <f>AO26+AS26</f>
        <v>37831</v>
      </c>
      <c r="AX26" s="559">
        <f>AP26+AT26</f>
        <v>45031</v>
      </c>
      <c r="AY26" s="228">
        <v>84923</v>
      </c>
      <c r="AZ26" s="229">
        <v>115118</v>
      </c>
      <c r="BA26" s="229">
        <f>i_kiad_!AS21-AW26</f>
        <v>59474</v>
      </c>
      <c r="BB26" s="229">
        <f>i_kiad_!AT21-AX26</f>
        <v>55034</v>
      </c>
    </row>
    <row r="27" spans="1:54" ht="15" customHeight="1">
      <c r="A27" s="83"/>
      <c r="B27" s="230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8"/>
      <c r="AA27" s="188"/>
      <c r="AB27" s="188"/>
      <c r="AC27" s="188"/>
      <c r="AD27" s="188"/>
      <c r="AE27" s="187"/>
      <c r="AF27" s="188"/>
      <c r="AG27" s="188"/>
      <c r="AH27" s="188"/>
      <c r="AI27" s="187"/>
      <c r="AJ27" s="192"/>
      <c r="AK27" s="192"/>
      <c r="AL27" s="190"/>
      <c r="AM27" s="575"/>
      <c r="AN27" s="557"/>
      <c r="AO27" s="557"/>
      <c r="AP27" s="229"/>
      <c r="AQ27" s="192"/>
      <c r="AR27" s="192"/>
      <c r="AS27" s="192"/>
      <c r="AT27" s="190"/>
      <c r="AU27" s="232"/>
      <c r="AV27" s="191"/>
      <c r="AW27" s="560"/>
      <c r="AX27" s="195"/>
      <c r="AY27" s="191"/>
      <c r="AZ27" s="196"/>
      <c r="BA27" s="229">
        <f>i_kiad_!AS22-AW27</f>
        <v>0</v>
      </c>
      <c r="BB27" s="229">
        <f>i_kiad_!AT22-AX27</f>
        <v>0</v>
      </c>
    </row>
    <row r="28" spans="1:54" ht="15" customHeight="1">
      <c r="A28" s="138" t="s">
        <v>140</v>
      </c>
      <c r="B28" s="215" t="s">
        <v>141</v>
      </c>
      <c r="C28" s="223">
        <v>2200</v>
      </c>
      <c r="D28" s="223">
        <v>2200</v>
      </c>
      <c r="E28" s="223">
        <v>9625</v>
      </c>
      <c r="F28" s="223">
        <v>9625</v>
      </c>
      <c r="G28" s="223"/>
      <c r="H28" s="223"/>
      <c r="I28" s="223"/>
      <c r="J28" s="223"/>
      <c r="K28" s="223">
        <v>17000</v>
      </c>
      <c r="L28" s="223">
        <v>17065</v>
      </c>
      <c r="M28" s="223"/>
      <c r="N28" s="223"/>
      <c r="O28" s="223"/>
      <c r="P28" s="223"/>
      <c r="Q28" s="223">
        <v>10000</v>
      </c>
      <c r="R28" s="223">
        <v>10000</v>
      </c>
      <c r="S28" s="223"/>
      <c r="T28" s="223"/>
      <c r="U28" s="223"/>
      <c r="V28" s="223"/>
      <c r="W28" s="223"/>
      <c r="X28" s="223"/>
      <c r="Y28" s="223"/>
      <c r="Z28" s="224"/>
      <c r="AA28" s="224"/>
      <c r="AB28" s="224"/>
      <c r="AC28" s="224"/>
      <c r="AD28" s="224"/>
      <c r="AE28" s="187"/>
      <c r="AF28" s="188"/>
      <c r="AG28" s="188"/>
      <c r="AH28" s="188"/>
      <c r="AI28" s="187"/>
      <c r="AJ28" s="192"/>
      <c r="AK28" s="192"/>
      <c r="AL28" s="190"/>
      <c r="AM28" s="557">
        <f>C28+G28+K28+O28+S28+W28+AA28+AE28+AI28</f>
        <v>19200</v>
      </c>
      <c r="AN28" s="557">
        <f>D28+H28+L28+P28+T28+X28+AB28+AF28+AJ28</f>
        <v>19265</v>
      </c>
      <c r="AO28" s="557">
        <f>E28+I28+M28+Q28+U28+Y28+AC28+AG28+AK28</f>
        <v>19625</v>
      </c>
      <c r="AP28" s="557">
        <f>F28+J28+N28+R28+V28+Z28+AD28+AH28+AL28</f>
        <v>19625</v>
      </c>
      <c r="AQ28" s="226"/>
      <c r="AR28" s="226"/>
      <c r="AS28" s="226"/>
      <c r="AT28" s="545"/>
      <c r="AU28" s="227">
        <f>AM28+AQ28</f>
        <v>19200</v>
      </c>
      <c r="AV28" s="191">
        <f>AN28+AR28</f>
        <v>19265</v>
      </c>
      <c r="AW28" s="559">
        <f>AO28+AS28</f>
        <v>19625</v>
      </c>
      <c r="AX28" s="559">
        <f>AP28+AT28</f>
        <v>19625</v>
      </c>
      <c r="AY28" s="228">
        <v>89261</v>
      </c>
      <c r="AZ28" s="229">
        <v>107949</v>
      </c>
      <c r="BA28" s="229">
        <f>i_kiad_!AS23-AW28</f>
        <v>96819</v>
      </c>
      <c r="BB28" s="229">
        <f>i_kiad_!AT23-AX28</f>
        <v>96819</v>
      </c>
    </row>
    <row r="29" spans="1:54" ht="15" customHeight="1">
      <c r="A29" s="27"/>
      <c r="B29" s="233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5"/>
      <c r="AA29" s="235"/>
      <c r="AB29" s="235"/>
      <c r="AC29" s="235"/>
      <c r="AD29" s="235"/>
      <c r="AE29" s="187"/>
      <c r="AF29" s="188"/>
      <c r="AG29" s="188"/>
      <c r="AH29" s="188"/>
      <c r="AI29" s="187"/>
      <c r="AJ29" s="192"/>
      <c r="AK29" s="192"/>
      <c r="AL29" s="190"/>
      <c r="AM29" s="557"/>
      <c r="AN29" s="557"/>
      <c r="AO29" s="557"/>
      <c r="AP29" s="262"/>
      <c r="AQ29" s="236"/>
      <c r="AR29" s="236"/>
      <c r="AS29" s="236"/>
      <c r="AT29" s="237"/>
      <c r="AU29" s="232"/>
      <c r="AV29" s="191"/>
      <c r="AW29" s="560"/>
      <c r="AX29" s="195"/>
      <c r="AY29" s="191"/>
      <c r="AZ29" s="196"/>
      <c r="BA29" s="229"/>
      <c r="BB29" s="229"/>
    </row>
    <row r="30" spans="1:54" ht="15" customHeight="1">
      <c r="A30" s="83" t="s">
        <v>143</v>
      </c>
      <c r="B30" s="186" t="s">
        <v>144</v>
      </c>
      <c r="C30" s="187">
        <v>114480</v>
      </c>
      <c r="D30" s="187">
        <v>114480</v>
      </c>
      <c r="E30" s="187">
        <v>121240</v>
      </c>
      <c r="F30" s="187">
        <v>9298</v>
      </c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8"/>
      <c r="AA30" s="188"/>
      <c r="AB30" s="188"/>
      <c r="AC30" s="188"/>
      <c r="AD30" s="198"/>
      <c r="AE30" s="197"/>
      <c r="AF30" s="198"/>
      <c r="AG30" s="198"/>
      <c r="AH30" s="198"/>
      <c r="AI30" s="197"/>
      <c r="AJ30" s="192"/>
      <c r="AK30" s="192"/>
      <c r="AL30" s="190"/>
      <c r="AM30" s="557">
        <f>C30+G30+K30+O30+S30+W30+AA30+AE30+AI30</f>
        <v>114480</v>
      </c>
      <c r="AN30" s="557">
        <f>D30+H30+L30+P30+T30+AA30+AC30+AF30+AJ30</f>
        <v>114480</v>
      </c>
      <c r="AO30" s="557">
        <f>E30+I30+M30+Q30+U30+Y30+AC30+AG30+AK30</f>
        <v>121240</v>
      </c>
      <c r="AP30" s="557">
        <f>F30+J30+N30+R30+V30+Z30+AD30+AH30+AL30</f>
        <v>9298</v>
      </c>
      <c r="AQ30" s="192"/>
      <c r="AR30" s="192"/>
      <c r="AS30" s="192"/>
      <c r="AT30" s="190"/>
      <c r="AU30" s="232">
        <f>AM30+AQ30</f>
        <v>114480</v>
      </c>
      <c r="AV30" s="191">
        <f>AN30+AR30</f>
        <v>114480</v>
      </c>
      <c r="AW30" s="560">
        <f>AO30+AS30</f>
        <v>121240</v>
      </c>
      <c r="AX30" s="560">
        <f>AP30+AT30</f>
        <v>9298</v>
      </c>
      <c r="AY30" s="191">
        <v>154012</v>
      </c>
      <c r="AZ30" s="196">
        <v>149503</v>
      </c>
      <c r="BA30" s="229">
        <f>i_kiad_!AS26-AW30</f>
        <v>124000</v>
      </c>
      <c r="BB30" s="229">
        <f>i_kiad_!AT26-AX30</f>
        <v>10749</v>
      </c>
    </row>
    <row r="31" spans="1:54" ht="15" customHeight="1">
      <c r="A31" s="93"/>
      <c r="B31" s="144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8"/>
      <c r="AA31" s="198"/>
      <c r="AB31" s="198"/>
      <c r="AC31" s="198"/>
      <c r="AD31" s="574"/>
      <c r="AE31" s="574"/>
      <c r="AF31" s="574"/>
      <c r="AG31" s="574"/>
      <c r="AH31" s="574"/>
      <c r="AI31" s="574"/>
      <c r="AJ31" s="548"/>
      <c r="AK31" s="236"/>
      <c r="AL31" s="237"/>
      <c r="AM31" s="557"/>
      <c r="AN31" s="557"/>
      <c r="AO31" s="557"/>
      <c r="AP31" s="262"/>
      <c r="AQ31" s="202"/>
      <c r="AR31" s="202"/>
      <c r="AS31" s="202"/>
      <c r="AT31" s="200"/>
      <c r="AU31" s="232"/>
      <c r="AV31" s="191"/>
      <c r="AW31" s="560"/>
      <c r="AX31" s="205"/>
      <c r="AY31" s="201"/>
      <c r="AZ31" s="207"/>
      <c r="BA31" s="229"/>
      <c r="BB31" s="229"/>
    </row>
    <row r="32" spans="1:54" ht="15" customHeight="1">
      <c r="A32" s="83" t="s">
        <v>145</v>
      </c>
      <c r="B32" s="144" t="s">
        <v>146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>
        <v>14706</v>
      </c>
      <c r="N32" s="197">
        <v>14706</v>
      </c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8"/>
      <c r="AA32" s="198"/>
      <c r="AB32" s="198"/>
      <c r="AC32" s="198"/>
      <c r="AD32" s="574"/>
      <c r="AE32" s="574"/>
      <c r="AF32" s="574"/>
      <c r="AG32" s="574"/>
      <c r="AH32" s="574"/>
      <c r="AI32" s="580"/>
      <c r="AJ32" s="548"/>
      <c r="AK32" s="236"/>
      <c r="AL32" s="237"/>
      <c r="AM32" s="557">
        <f>C32+G32+K32+O32+S32+W32+AA32+AE32+AI32</f>
        <v>0</v>
      </c>
      <c r="AN32" s="557">
        <f>D32+H32+L32+P32+T32+AA32+AC32+AF32+AJ32</f>
        <v>0</v>
      </c>
      <c r="AO32" s="557">
        <f>E32+I32+M32+Q32+U32+Y32+AC32+AG32+AK32</f>
        <v>14706</v>
      </c>
      <c r="AP32" s="557">
        <f>F32+J32+N32+R32+V32+Z32+AD32+AH32+AL32</f>
        <v>14706</v>
      </c>
      <c r="AQ32" s="202"/>
      <c r="AR32" s="202"/>
      <c r="AS32" s="202"/>
      <c r="AT32" s="200"/>
      <c r="AU32" s="232">
        <f>AM32+AQ32</f>
        <v>0</v>
      </c>
      <c r="AV32" s="191">
        <f>AN32+AR32</f>
        <v>0</v>
      </c>
      <c r="AW32" s="560">
        <f>AO32+AS32</f>
        <v>14706</v>
      </c>
      <c r="AX32" s="560">
        <f>AP32+AT32</f>
        <v>14706</v>
      </c>
      <c r="AY32" s="201"/>
      <c r="AZ32" s="207"/>
      <c r="BA32" s="229">
        <f>i_kiad_!AS29-AW32</f>
        <v>1033</v>
      </c>
      <c r="BB32" s="229">
        <f>i_kiad_!AT29-AX32</f>
        <v>1033</v>
      </c>
    </row>
    <row r="33" spans="1:54" ht="15" customHeight="1" thickBot="1">
      <c r="A33" s="93"/>
      <c r="B33" s="144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8"/>
      <c r="AA33" s="198"/>
      <c r="AB33" s="198"/>
      <c r="AC33" s="198"/>
      <c r="AD33" s="581"/>
      <c r="AE33" s="581"/>
      <c r="AF33" s="581"/>
      <c r="AG33" s="581"/>
      <c r="AH33" s="581"/>
      <c r="AI33" s="548"/>
      <c r="AJ33" s="236"/>
      <c r="AK33" s="236"/>
      <c r="AL33" s="237"/>
      <c r="AM33" s="589"/>
      <c r="AN33" s="589"/>
      <c r="AO33" s="589"/>
      <c r="AP33" s="207"/>
      <c r="AQ33" s="202"/>
      <c r="AR33" s="202"/>
      <c r="AS33" s="202"/>
      <c r="AT33" s="200"/>
      <c r="AU33" s="203"/>
      <c r="AV33" s="206"/>
      <c r="AW33" s="561"/>
      <c r="AX33" s="205"/>
      <c r="AY33" s="201"/>
      <c r="AZ33" s="207"/>
      <c r="BA33" s="207"/>
      <c r="BB33" s="207"/>
    </row>
    <row r="34" spans="1:54" ht="20.25" customHeight="1" thickBot="1">
      <c r="A34" s="240"/>
      <c r="B34" s="241" t="s">
        <v>178</v>
      </c>
      <c r="C34" s="242">
        <f aca="true" t="shared" si="1" ref="C34:BB34">SUM(C18:C33)</f>
        <v>183630</v>
      </c>
      <c r="D34" s="242">
        <f t="shared" si="1"/>
        <v>196830</v>
      </c>
      <c r="E34" s="242">
        <f t="shared" si="1"/>
        <v>216157</v>
      </c>
      <c r="F34" s="242">
        <f t="shared" si="1"/>
        <v>104215</v>
      </c>
      <c r="G34" s="242">
        <f t="shared" si="1"/>
        <v>0</v>
      </c>
      <c r="H34" s="242">
        <f t="shared" si="1"/>
        <v>0</v>
      </c>
      <c r="I34" s="242">
        <f t="shared" si="1"/>
        <v>0</v>
      </c>
      <c r="J34" s="242">
        <f t="shared" si="1"/>
        <v>0</v>
      </c>
      <c r="K34" s="242">
        <f t="shared" si="1"/>
        <v>44029</v>
      </c>
      <c r="L34" s="242">
        <f t="shared" si="1"/>
        <v>44464</v>
      </c>
      <c r="M34" s="242">
        <f t="shared" si="1"/>
        <v>32406</v>
      </c>
      <c r="N34" s="242">
        <f t="shared" si="1"/>
        <v>32406</v>
      </c>
      <c r="O34" s="242">
        <f t="shared" si="1"/>
        <v>5450</v>
      </c>
      <c r="P34" s="242">
        <f t="shared" si="1"/>
        <v>5450</v>
      </c>
      <c r="Q34" s="242">
        <f t="shared" si="1"/>
        <v>10000</v>
      </c>
      <c r="R34" s="242">
        <f t="shared" si="1"/>
        <v>10000</v>
      </c>
      <c r="S34" s="242">
        <f t="shared" si="1"/>
        <v>0</v>
      </c>
      <c r="T34" s="242">
        <f t="shared" si="1"/>
        <v>0</v>
      </c>
      <c r="U34" s="242">
        <f t="shared" si="1"/>
        <v>0</v>
      </c>
      <c r="V34" s="242">
        <f t="shared" si="1"/>
        <v>0</v>
      </c>
      <c r="W34" s="242">
        <f t="shared" si="1"/>
        <v>0</v>
      </c>
      <c r="X34" s="242">
        <f t="shared" si="1"/>
        <v>0</v>
      </c>
      <c r="Y34" s="242">
        <f t="shared" si="1"/>
        <v>0</v>
      </c>
      <c r="Z34" s="242">
        <f t="shared" si="1"/>
        <v>7200</v>
      </c>
      <c r="AA34" s="242">
        <f t="shared" si="1"/>
        <v>0</v>
      </c>
      <c r="AB34" s="242">
        <f t="shared" si="1"/>
        <v>0</v>
      </c>
      <c r="AC34" s="243">
        <f t="shared" si="1"/>
        <v>0</v>
      </c>
      <c r="AD34" s="243">
        <f t="shared" si="1"/>
        <v>0</v>
      </c>
      <c r="AE34" s="582">
        <f t="shared" si="1"/>
        <v>0</v>
      </c>
      <c r="AF34" s="582">
        <f t="shared" si="1"/>
        <v>0</v>
      </c>
      <c r="AG34" s="582">
        <f t="shared" si="1"/>
        <v>0</v>
      </c>
      <c r="AH34" s="582">
        <f t="shared" si="1"/>
        <v>0</v>
      </c>
      <c r="AI34" s="246">
        <f t="shared" si="1"/>
        <v>0</v>
      </c>
      <c r="AJ34" s="244">
        <f t="shared" si="1"/>
        <v>0</v>
      </c>
      <c r="AK34" s="244">
        <f t="shared" si="1"/>
        <v>0</v>
      </c>
      <c r="AL34" s="243">
        <f t="shared" si="1"/>
        <v>0</v>
      </c>
      <c r="AM34" s="595">
        <f>SUM(AM18:AM33)</f>
        <v>233109</v>
      </c>
      <c r="AN34" s="596">
        <f>SUM(AN18:AN33)</f>
        <v>246744</v>
      </c>
      <c r="AO34" s="597">
        <f>SUM(AO18:AO33)</f>
        <v>258563</v>
      </c>
      <c r="AP34" s="597">
        <f>SUM(AP18:AP33)</f>
        <v>153821</v>
      </c>
      <c r="AQ34" s="245">
        <f t="shared" si="1"/>
        <v>0</v>
      </c>
      <c r="AR34" s="246">
        <f t="shared" si="1"/>
        <v>0</v>
      </c>
      <c r="AS34" s="246">
        <f>SUM(AS18:AS33)</f>
        <v>0</v>
      </c>
      <c r="AT34" s="246">
        <f>SUM(AT18:AT33)</f>
        <v>0</v>
      </c>
      <c r="AU34" s="247">
        <f t="shared" si="1"/>
        <v>233109</v>
      </c>
      <c r="AV34" s="243">
        <f t="shared" si="1"/>
        <v>246744</v>
      </c>
      <c r="AW34" s="595">
        <f t="shared" si="1"/>
        <v>258563</v>
      </c>
      <c r="AX34" s="606">
        <f>SUM(AX18:AX33)</f>
        <v>153821</v>
      </c>
      <c r="AY34" s="248">
        <f t="shared" si="1"/>
        <v>733356</v>
      </c>
      <c r="AZ34" s="248">
        <f t="shared" si="1"/>
        <v>776644</v>
      </c>
      <c r="BA34" s="248">
        <f t="shared" si="1"/>
        <v>683666</v>
      </c>
      <c r="BB34" s="248">
        <f t="shared" si="1"/>
        <v>566375</v>
      </c>
    </row>
    <row r="35" spans="1:54" ht="15" customHeight="1">
      <c r="A35" s="138"/>
      <c r="B35" s="215"/>
      <c r="C35" s="223"/>
      <c r="D35" s="223"/>
      <c r="E35" s="223"/>
      <c r="F35" s="223"/>
      <c r="G35" s="223"/>
      <c r="H35" s="223"/>
      <c r="I35" s="223"/>
      <c r="J35" s="234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8"/>
      <c r="X35" s="228"/>
      <c r="Y35" s="228"/>
      <c r="Z35" s="249"/>
      <c r="AA35" s="249"/>
      <c r="AB35" s="249"/>
      <c r="AC35" s="249"/>
      <c r="AD35" s="225"/>
      <c r="AE35" s="250"/>
      <c r="AF35" s="225"/>
      <c r="AG35" s="225"/>
      <c r="AH35" s="225"/>
      <c r="AI35" s="251"/>
      <c r="AJ35" s="251"/>
      <c r="AK35" s="251"/>
      <c r="AL35" s="225"/>
      <c r="AM35" s="594"/>
      <c r="AN35" s="594"/>
      <c r="AO35" s="594"/>
      <c r="AP35" s="229"/>
      <c r="AQ35" s="251"/>
      <c r="AR35" s="251"/>
      <c r="AS35" s="251"/>
      <c r="AT35" s="225"/>
      <c r="AU35" s="252"/>
      <c r="AV35" s="225"/>
      <c r="AW35" s="605"/>
      <c r="AX35" s="225"/>
      <c r="AY35" s="253"/>
      <c r="AZ35" s="229"/>
      <c r="BA35" s="229"/>
      <c r="BB35" s="229"/>
    </row>
    <row r="36" spans="1:54" ht="15" customHeight="1">
      <c r="A36" s="83" t="s">
        <v>148</v>
      </c>
      <c r="B36" s="186" t="s">
        <v>179</v>
      </c>
      <c r="C36" s="187"/>
      <c r="D36" s="187"/>
      <c r="E36" s="187"/>
      <c r="F36" s="187"/>
      <c r="G36" s="187">
        <v>555</v>
      </c>
      <c r="H36" s="187">
        <v>749</v>
      </c>
      <c r="I36" s="188">
        <v>700</v>
      </c>
      <c r="J36" s="574">
        <v>700</v>
      </c>
      <c r="L36" s="187">
        <v>502</v>
      </c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8"/>
      <c r="AA36" s="188"/>
      <c r="AB36" s="188"/>
      <c r="AC36" s="188"/>
      <c r="AD36" s="190"/>
      <c r="AE36" s="254"/>
      <c r="AF36" s="190"/>
      <c r="AG36" s="190"/>
      <c r="AH36" s="545"/>
      <c r="AI36" s="226"/>
      <c r="AJ36" s="226"/>
      <c r="AK36" s="226"/>
      <c r="AL36" s="237"/>
      <c r="AM36" s="557">
        <f>C36+G36+K36+O36+S36+Y36+AB36+AE36+AI36</f>
        <v>555</v>
      </c>
      <c r="AN36" s="557">
        <f>D36+H36+L36+P36+T36+AA36+AC36+AF36+AJ36</f>
        <v>1251</v>
      </c>
      <c r="AO36" s="557">
        <f>E36+I36+M36+Q36+U36+AB36+AE36+AG36+AK36</f>
        <v>700</v>
      </c>
      <c r="AP36" s="557">
        <f>F36+J36+N36+R36+V36+AC36+AF36+AH36+AL36</f>
        <v>700</v>
      </c>
      <c r="AQ36" s="192">
        <v>0</v>
      </c>
      <c r="AR36" s="192"/>
      <c r="AS36" s="192"/>
      <c r="AT36" s="190"/>
      <c r="AU36" s="193">
        <f>AM36+AQ36</f>
        <v>555</v>
      </c>
      <c r="AV36" s="195">
        <f>AN36+AR36</f>
        <v>1251</v>
      </c>
      <c r="AW36" s="562">
        <f>AO36+AS36</f>
        <v>700</v>
      </c>
      <c r="AX36" s="195">
        <v>700</v>
      </c>
      <c r="AY36" s="191"/>
      <c r="AZ36" s="196"/>
      <c r="BA36" s="196"/>
      <c r="BB36" s="196"/>
    </row>
    <row r="37" spans="1:54" ht="15" customHeight="1">
      <c r="A37" s="83"/>
      <c r="B37" s="186"/>
      <c r="C37" s="187"/>
      <c r="D37" s="187"/>
      <c r="E37" s="187"/>
      <c r="F37" s="187"/>
      <c r="G37" s="187"/>
      <c r="H37" s="187"/>
      <c r="I37" s="187"/>
      <c r="J37" s="223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8"/>
      <c r="AA37" s="188"/>
      <c r="AB37" s="188"/>
      <c r="AC37" s="188"/>
      <c r="AD37" s="190"/>
      <c r="AE37" s="254"/>
      <c r="AF37" s="190"/>
      <c r="AG37" s="190"/>
      <c r="AH37" s="545"/>
      <c r="AI37" s="226"/>
      <c r="AJ37" s="226"/>
      <c r="AK37" s="224"/>
      <c r="AL37" s="583"/>
      <c r="AM37" s="557"/>
      <c r="AN37" s="557"/>
      <c r="AO37" s="557"/>
      <c r="AP37" s="196"/>
      <c r="AQ37" s="192"/>
      <c r="AR37" s="192"/>
      <c r="AS37" s="192"/>
      <c r="AT37" s="190"/>
      <c r="AU37" s="193"/>
      <c r="AV37" s="195"/>
      <c r="AW37" s="562"/>
      <c r="AX37" s="195"/>
      <c r="AY37" s="191"/>
      <c r="AZ37" s="196"/>
      <c r="BA37" s="196"/>
      <c r="BB37" s="196"/>
    </row>
    <row r="38" spans="1:54" ht="15" customHeight="1">
      <c r="A38" s="83" t="s">
        <v>150</v>
      </c>
      <c r="B38" s="186" t="s">
        <v>151</v>
      </c>
      <c r="C38" s="187">
        <v>99583</v>
      </c>
      <c r="D38" s="187">
        <v>101093</v>
      </c>
      <c r="E38" s="187">
        <v>134511</v>
      </c>
      <c r="F38" s="187">
        <v>134511</v>
      </c>
      <c r="G38" s="187">
        <v>593736</v>
      </c>
      <c r="H38" s="187">
        <v>642441</v>
      </c>
      <c r="I38" s="187">
        <v>597337</v>
      </c>
      <c r="J38" s="187">
        <v>541771</v>
      </c>
      <c r="K38" s="187">
        <v>24355</v>
      </c>
      <c r="L38" s="187">
        <v>32582</v>
      </c>
      <c r="M38" s="187">
        <v>30616</v>
      </c>
      <c r="N38" s="187">
        <v>37623</v>
      </c>
      <c r="O38" s="187">
        <v>4228</v>
      </c>
      <c r="P38" s="187">
        <v>4228</v>
      </c>
      <c r="Q38" s="187">
        <v>707985</v>
      </c>
      <c r="R38" s="187">
        <v>707985</v>
      </c>
      <c r="S38" s="187">
        <v>295300</v>
      </c>
      <c r="T38" s="187">
        <v>299500</v>
      </c>
      <c r="U38" s="187">
        <v>311599</v>
      </c>
      <c r="V38" s="187">
        <v>311599</v>
      </c>
      <c r="W38" s="187">
        <v>65500</v>
      </c>
      <c r="X38" s="187">
        <v>65500</v>
      </c>
      <c r="Y38" s="187">
        <v>209608</v>
      </c>
      <c r="Z38" s="188">
        <v>216808</v>
      </c>
      <c r="AA38" s="188">
        <v>130514</v>
      </c>
      <c r="AB38" s="188">
        <v>117645</v>
      </c>
      <c r="AC38" s="188">
        <v>117593</v>
      </c>
      <c r="AD38" s="190">
        <v>117593</v>
      </c>
      <c r="AE38" s="254">
        <v>2500</v>
      </c>
      <c r="AF38" s="255">
        <v>46772</v>
      </c>
      <c r="AG38" s="255">
        <v>384881</v>
      </c>
      <c r="AH38" s="255">
        <v>491214</v>
      </c>
      <c r="AI38" s="226">
        <v>1000000</v>
      </c>
      <c r="AJ38" s="226">
        <v>1000000</v>
      </c>
      <c r="AK38" s="226">
        <v>0</v>
      </c>
      <c r="AL38" s="237">
        <v>0</v>
      </c>
      <c r="AM38" s="557">
        <f>C38+G38+K38+O38+S38+W38+AA38+AE38+AI38</f>
        <v>2215716</v>
      </c>
      <c r="AN38" s="557">
        <f>D38+H38+L38+P38+T38+X38+AB38+AF38+AJ38</f>
        <v>2309761</v>
      </c>
      <c r="AO38" s="557">
        <f>E38+I38+M38+Q38+U38+Y38+AC38+AG38+AK38</f>
        <v>2494130</v>
      </c>
      <c r="AP38" s="557">
        <f>F38+J38+N38+R38+V38+Z38+AD38+AH38+AL38</f>
        <v>2559104</v>
      </c>
      <c r="AQ38" s="192"/>
      <c r="AR38" s="192"/>
      <c r="AS38" s="192"/>
      <c r="AT38" s="190"/>
      <c r="AU38" s="193">
        <f>AM38+AQ38</f>
        <v>2215716</v>
      </c>
      <c r="AV38" s="195">
        <f>AN38+AR38</f>
        <v>2309761</v>
      </c>
      <c r="AW38" s="562">
        <f>AO38+AS38</f>
        <v>2494130</v>
      </c>
      <c r="AX38" s="562">
        <f>AP38+AT38</f>
        <v>2559104</v>
      </c>
      <c r="AY38" s="191"/>
      <c r="AZ38" s="196"/>
      <c r="BA38" s="196"/>
      <c r="BB38" s="196"/>
    </row>
    <row r="39" spans="1:54" ht="15" customHeight="1" thickBot="1">
      <c r="A39" s="93"/>
      <c r="B39" s="144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8"/>
      <c r="AA39" s="198"/>
      <c r="AB39" s="198"/>
      <c r="AC39" s="198"/>
      <c r="AD39" s="200"/>
      <c r="AE39" s="256"/>
      <c r="AF39" s="200"/>
      <c r="AG39" s="200"/>
      <c r="AH39" s="200"/>
      <c r="AI39" s="202"/>
      <c r="AJ39" s="202"/>
      <c r="AK39" s="202"/>
      <c r="AL39" s="200"/>
      <c r="AM39" s="589"/>
      <c r="AN39" s="589"/>
      <c r="AO39" s="589"/>
      <c r="AP39" s="207"/>
      <c r="AQ39" s="202"/>
      <c r="AR39" s="202"/>
      <c r="AS39" s="202"/>
      <c r="AT39" s="200"/>
      <c r="AU39" s="203"/>
      <c r="AV39" s="239"/>
      <c r="AW39" s="563"/>
      <c r="AX39" s="205"/>
      <c r="AY39" s="201"/>
      <c r="AZ39" s="207"/>
      <c r="BA39" s="207"/>
      <c r="BB39" s="207"/>
    </row>
    <row r="40" spans="1:54" ht="28.5" thickBot="1">
      <c r="A40" s="208"/>
      <c r="B40" s="209" t="s">
        <v>180</v>
      </c>
      <c r="C40" s="210">
        <f aca="true" t="shared" si="2" ref="C40:BB40">SUM(C34:C39)</f>
        <v>283213</v>
      </c>
      <c r="D40" s="210">
        <f t="shared" si="2"/>
        <v>297923</v>
      </c>
      <c r="E40" s="210">
        <f t="shared" si="2"/>
        <v>350668</v>
      </c>
      <c r="F40" s="210">
        <f t="shared" si="2"/>
        <v>238726</v>
      </c>
      <c r="G40" s="210">
        <f t="shared" si="2"/>
        <v>594291</v>
      </c>
      <c r="H40" s="210">
        <f t="shared" si="2"/>
        <v>643190</v>
      </c>
      <c r="I40" s="210">
        <f t="shared" si="2"/>
        <v>598037</v>
      </c>
      <c r="J40" s="210">
        <f t="shared" si="2"/>
        <v>542471</v>
      </c>
      <c r="K40" s="210">
        <f t="shared" si="2"/>
        <v>68384</v>
      </c>
      <c r="L40" s="210">
        <f t="shared" si="2"/>
        <v>77548</v>
      </c>
      <c r="M40" s="210">
        <f t="shared" si="2"/>
        <v>63022</v>
      </c>
      <c r="N40" s="210">
        <f t="shared" si="2"/>
        <v>70029</v>
      </c>
      <c r="O40" s="210">
        <f t="shared" si="2"/>
        <v>9678</v>
      </c>
      <c r="P40" s="210">
        <f t="shared" si="2"/>
        <v>9678</v>
      </c>
      <c r="Q40" s="210">
        <f t="shared" si="2"/>
        <v>717985</v>
      </c>
      <c r="R40" s="210">
        <f t="shared" si="2"/>
        <v>717985</v>
      </c>
      <c r="S40" s="210">
        <f t="shared" si="2"/>
        <v>295300</v>
      </c>
      <c r="T40" s="210">
        <f t="shared" si="2"/>
        <v>299500</v>
      </c>
      <c r="U40" s="210">
        <f t="shared" si="2"/>
        <v>311599</v>
      </c>
      <c r="V40" s="210">
        <f t="shared" si="2"/>
        <v>311599</v>
      </c>
      <c r="W40" s="210">
        <f t="shared" si="2"/>
        <v>65500</v>
      </c>
      <c r="X40" s="210">
        <f t="shared" si="2"/>
        <v>65500</v>
      </c>
      <c r="Y40" s="210">
        <f t="shared" si="2"/>
        <v>209608</v>
      </c>
      <c r="Z40" s="210">
        <f t="shared" si="2"/>
        <v>224008</v>
      </c>
      <c r="AA40" s="210">
        <f t="shared" si="2"/>
        <v>130514</v>
      </c>
      <c r="AB40" s="210">
        <f t="shared" si="2"/>
        <v>117645</v>
      </c>
      <c r="AC40" s="210">
        <f t="shared" si="2"/>
        <v>117593</v>
      </c>
      <c r="AD40" s="210">
        <f t="shared" si="2"/>
        <v>117593</v>
      </c>
      <c r="AE40" s="211">
        <f t="shared" si="2"/>
        <v>2500</v>
      </c>
      <c r="AF40" s="211">
        <f t="shared" si="2"/>
        <v>46772</v>
      </c>
      <c r="AG40" s="211">
        <f t="shared" si="2"/>
        <v>384881</v>
      </c>
      <c r="AH40" s="211">
        <f t="shared" si="2"/>
        <v>491214</v>
      </c>
      <c r="AI40" s="211">
        <f t="shared" si="2"/>
        <v>1000000</v>
      </c>
      <c r="AJ40" s="212">
        <f t="shared" si="2"/>
        <v>1000000</v>
      </c>
      <c r="AK40" s="212">
        <f t="shared" si="2"/>
        <v>0</v>
      </c>
      <c r="AL40" s="584">
        <f t="shared" si="2"/>
        <v>0</v>
      </c>
      <c r="AM40" s="590">
        <f>SUM(AM34:AM39)</f>
        <v>2449380</v>
      </c>
      <c r="AN40" s="591">
        <f t="shared" si="2"/>
        <v>2557756</v>
      </c>
      <c r="AO40" s="591">
        <f t="shared" si="2"/>
        <v>2753393</v>
      </c>
      <c r="AP40" s="591">
        <f t="shared" si="2"/>
        <v>2713625</v>
      </c>
      <c r="AQ40" s="264">
        <f t="shared" si="2"/>
        <v>0</v>
      </c>
      <c r="AR40" s="264">
        <f>SUM(AR34:AR39)</f>
        <v>0</v>
      </c>
      <c r="AS40" s="264">
        <f>SUM(AS34:AS39)</f>
        <v>0</v>
      </c>
      <c r="AT40" s="264">
        <f>SUM(AT34:AT39)</f>
        <v>0</v>
      </c>
      <c r="AU40" s="257">
        <f>SUM(AU34:AU39)</f>
        <v>2449380</v>
      </c>
      <c r="AV40" s="211">
        <f t="shared" si="2"/>
        <v>2557756</v>
      </c>
      <c r="AW40" s="564">
        <f t="shared" si="2"/>
        <v>2753393</v>
      </c>
      <c r="AX40" s="564">
        <f>SUM(AX34:AX39)</f>
        <v>2713625</v>
      </c>
      <c r="AY40" s="213">
        <f t="shared" si="2"/>
        <v>733356</v>
      </c>
      <c r="AZ40" s="214">
        <f t="shared" si="2"/>
        <v>776644</v>
      </c>
      <c r="BA40" s="214">
        <f t="shared" si="2"/>
        <v>683666</v>
      </c>
      <c r="BB40" s="214">
        <f t="shared" si="2"/>
        <v>566375</v>
      </c>
    </row>
    <row r="41" spans="1:54" ht="13.5" thickBot="1">
      <c r="A41" s="258"/>
      <c r="B41" s="259"/>
      <c r="C41" s="260"/>
      <c r="D41" s="260"/>
      <c r="E41" s="260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5"/>
      <c r="AA41" s="235"/>
      <c r="AB41" s="235"/>
      <c r="AC41" s="235"/>
      <c r="AD41" s="237"/>
      <c r="AE41" s="238"/>
      <c r="AF41" s="237"/>
      <c r="AG41" s="237"/>
      <c r="AH41" s="237"/>
      <c r="AI41" s="236"/>
      <c r="AJ41" s="236"/>
      <c r="AK41" s="235"/>
      <c r="AL41" s="585"/>
      <c r="AM41" s="598"/>
      <c r="AN41" s="598"/>
      <c r="AO41" s="598"/>
      <c r="AP41" s="262"/>
      <c r="AQ41" s="236"/>
      <c r="AR41" s="235"/>
      <c r="AS41" s="573"/>
      <c r="AT41" s="237"/>
      <c r="AU41" s="252"/>
      <c r="AV41" s="261"/>
      <c r="AW41" s="565"/>
      <c r="AX41" s="549"/>
      <c r="AY41" s="210"/>
      <c r="AZ41" s="262"/>
      <c r="BA41" s="262"/>
      <c r="BB41" s="262"/>
    </row>
    <row r="42" spans="1:54" ht="22.5" customHeight="1" thickBot="1">
      <c r="A42" s="240"/>
      <c r="B42" s="241" t="s">
        <v>181</v>
      </c>
      <c r="C42" s="242">
        <f aca="true" t="shared" si="3" ref="C42:BA42">C16+C40</f>
        <v>314183</v>
      </c>
      <c r="D42" s="242">
        <f t="shared" si="3"/>
        <v>328893</v>
      </c>
      <c r="E42" s="242">
        <f t="shared" si="3"/>
        <v>407868</v>
      </c>
      <c r="F42" s="242">
        <f t="shared" si="3"/>
        <v>295926</v>
      </c>
      <c r="G42" s="242">
        <f t="shared" si="3"/>
        <v>594291</v>
      </c>
      <c r="H42" s="242">
        <f t="shared" si="3"/>
        <v>643190</v>
      </c>
      <c r="I42" s="242">
        <f t="shared" si="3"/>
        <v>598037</v>
      </c>
      <c r="J42" s="242">
        <f t="shared" si="3"/>
        <v>542471</v>
      </c>
      <c r="K42" s="242">
        <f t="shared" si="3"/>
        <v>503050</v>
      </c>
      <c r="L42" s="242">
        <f t="shared" si="3"/>
        <v>512214</v>
      </c>
      <c r="M42" s="242">
        <f t="shared" si="3"/>
        <v>541008</v>
      </c>
      <c r="N42" s="242">
        <f t="shared" si="3"/>
        <v>548015</v>
      </c>
      <c r="O42" s="242">
        <f t="shared" si="3"/>
        <v>9678</v>
      </c>
      <c r="P42" s="242">
        <f t="shared" si="3"/>
        <v>9678</v>
      </c>
      <c r="Q42" s="242">
        <f t="shared" si="3"/>
        <v>717985</v>
      </c>
      <c r="R42" s="242">
        <f t="shared" si="3"/>
        <v>717985</v>
      </c>
      <c r="S42" s="242">
        <f t="shared" si="3"/>
        <v>295300</v>
      </c>
      <c r="T42" s="242">
        <f t="shared" si="3"/>
        <v>299500</v>
      </c>
      <c r="U42" s="242">
        <f>U16+U40</f>
        <v>311599</v>
      </c>
      <c r="V42" s="242">
        <f>V16+V40</f>
        <v>311599</v>
      </c>
      <c r="W42" s="242">
        <f t="shared" si="3"/>
        <v>65500</v>
      </c>
      <c r="X42" s="242">
        <f t="shared" si="3"/>
        <v>65500</v>
      </c>
      <c r="Y42" s="242">
        <f t="shared" si="3"/>
        <v>209608</v>
      </c>
      <c r="Z42" s="242">
        <f t="shared" si="3"/>
        <v>224008</v>
      </c>
      <c r="AA42" s="242">
        <f t="shared" si="3"/>
        <v>130514</v>
      </c>
      <c r="AB42" s="242">
        <f t="shared" si="3"/>
        <v>117645</v>
      </c>
      <c r="AC42" s="242">
        <f t="shared" si="3"/>
        <v>117593</v>
      </c>
      <c r="AD42" s="242">
        <f t="shared" si="3"/>
        <v>117593</v>
      </c>
      <c r="AE42" s="243">
        <f t="shared" si="3"/>
        <v>2500</v>
      </c>
      <c r="AF42" s="243">
        <f t="shared" si="3"/>
        <v>60120</v>
      </c>
      <c r="AG42" s="243">
        <f t="shared" si="3"/>
        <v>384881</v>
      </c>
      <c r="AH42" s="243">
        <f t="shared" si="3"/>
        <v>510092</v>
      </c>
      <c r="AI42" s="243">
        <f t="shared" si="3"/>
        <v>1000000</v>
      </c>
      <c r="AJ42" s="244">
        <f t="shared" si="3"/>
        <v>1000000</v>
      </c>
      <c r="AK42" s="244">
        <f t="shared" si="3"/>
        <v>0</v>
      </c>
      <c r="AL42" s="586">
        <f t="shared" si="3"/>
        <v>0</v>
      </c>
      <c r="AM42" s="595">
        <f t="shared" si="3"/>
        <v>2915016</v>
      </c>
      <c r="AN42" s="596">
        <f t="shared" si="3"/>
        <v>3036740</v>
      </c>
      <c r="AO42" s="597">
        <f t="shared" si="3"/>
        <v>3288579</v>
      </c>
      <c r="AP42" s="597">
        <f t="shared" si="3"/>
        <v>3267689</v>
      </c>
      <c r="AQ42" s="243">
        <f t="shared" si="3"/>
        <v>0</v>
      </c>
      <c r="AR42" s="243">
        <f t="shared" si="3"/>
        <v>35809</v>
      </c>
      <c r="AS42" s="243">
        <f t="shared" si="3"/>
        <v>13088</v>
      </c>
      <c r="AT42" s="243">
        <f t="shared" si="3"/>
        <v>13088</v>
      </c>
      <c r="AU42" s="247">
        <f>AU16+AU40</f>
        <v>2915016</v>
      </c>
      <c r="AV42" s="243">
        <f t="shared" si="3"/>
        <v>3072549</v>
      </c>
      <c r="AW42" s="566">
        <f>AW16+AW40</f>
        <v>3301667</v>
      </c>
      <c r="AX42" s="566">
        <f>AX16+AX40</f>
        <v>3280777</v>
      </c>
      <c r="AY42" s="245">
        <f t="shared" si="3"/>
        <v>733356</v>
      </c>
      <c r="AZ42" s="248">
        <f t="shared" si="3"/>
        <v>776644</v>
      </c>
      <c r="BA42" s="248">
        <f t="shared" si="3"/>
        <v>683666</v>
      </c>
      <c r="BB42" s="248">
        <f>BB16+BB40</f>
        <v>566375</v>
      </c>
    </row>
    <row r="43" spans="1:54" ht="28.5" customHeight="1" thickBot="1">
      <c r="A43" s="104"/>
      <c r="B43" s="263" t="s">
        <v>182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1"/>
      <c r="AA43" s="211"/>
      <c r="AB43" s="211"/>
      <c r="AC43" s="211"/>
      <c r="AD43" s="544"/>
      <c r="AE43" s="126"/>
      <c r="AF43" s="264"/>
      <c r="AG43" s="264"/>
      <c r="AH43" s="264"/>
      <c r="AI43" s="212"/>
      <c r="AJ43" s="212"/>
      <c r="AK43" s="211"/>
      <c r="AL43" s="587"/>
      <c r="AM43" s="590"/>
      <c r="AN43" s="591"/>
      <c r="AO43" s="592"/>
      <c r="AP43" s="214"/>
      <c r="AQ43" s="265">
        <f>AQ42</f>
        <v>0</v>
      </c>
      <c r="AR43" s="265">
        <f>AR42</f>
        <v>35809</v>
      </c>
      <c r="AS43" s="265">
        <f>AS42</f>
        <v>13088</v>
      </c>
      <c r="AT43" s="265">
        <f>AT42</f>
        <v>13088</v>
      </c>
      <c r="AU43" s="266">
        <f>SUM(AQ43)</f>
        <v>0</v>
      </c>
      <c r="AV43" s="211">
        <f>SUM(AR43)</f>
        <v>35809</v>
      </c>
      <c r="AW43" s="564">
        <f>SUM(AS43)</f>
        <v>13088</v>
      </c>
      <c r="AX43" s="214">
        <v>13088</v>
      </c>
      <c r="AY43" s="213"/>
      <c r="AZ43" s="214"/>
      <c r="BA43" s="214"/>
      <c r="BB43" s="214"/>
    </row>
    <row r="44" spans="1:54" ht="22.5" customHeight="1" thickBot="1">
      <c r="A44" s="104"/>
      <c r="B44" s="209" t="s">
        <v>183</v>
      </c>
      <c r="C44" s="267">
        <f aca="true" t="shared" si="4" ref="C44:AV44">C42-C43</f>
        <v>314183</v>
      </c>
      <c r="D44" s="267">
        <f t="shared" si="4"/>
        <v>328893</v>
      </c>
      <c r="E44" s="267">
        <f t="shared" si="4"/>
        <v>407868</v>
      </c>
      <c r="F44" s="267">
        <f t="shared" si="4"/>
        <v>295926</v>
      </c>
      <c r="G44" s="267">
        <f t="shared" si="4"/>
        <v>594291</v>
      </c>
      <c r="H44" s="267">
        <f t="shared" si="4"/>
        <v>643190</v>
      </c>
      <c r="I44" s="267">
        <f t="shared" si="4"/>
        <v>598037</v>
      </c>
      <c r="J44" s="267">
        <f t="shared" si="4"/>
        <v>542471</v>
      </c>
      <c r="K44" s="267">
        <f t="shared" si="4"/>
        <v>503050</v>
      </c>
      <c r="L44" s="267">
        <f t="shared" si="4"/>
        <v>512214</v>
      </c>
      <c r="M44" s="267">
        <f t="shared" si="4"/>
        <v>541008</v>
      </c>
      <c r="N44" s="267">
        <f t="shared" si="4"/>
        <v>548015</v>
      </c>
      <c r="O44" s="267">
        <f t="shared" si="4"/>
        <v>9678</v>
      </c>
      <c r="P44" s="267">
        <f t="shared" si="4"/>
        <v>9678</v>
      </c>
      <c r="Q44" s="267">
        <f t="shared" si="4"/>
        <v>717985</v>
      </c>
      <c r="R44" s="267">
        <f t="shared" si="4"/>
        <v>717985</v>
      </c>
      <c r="S44" s="267">
        <f t="shared" si="4"/>
        <v>295300</v>
      </c>
      <c r="T44" s="267">
        <f t="shared" si="4"/>
        <v>299500</v>
      </c>
      <c r="U44" s="267">
        <f t="shared" si="4"/>
        <v>311599</v>
      </c>
      <c r="V44" s="267">
        <f t="shared" si="4"/>
        <v>311599</v>
      </c>
      <c r="W44" s="267">
        <f t="shared" si="4"/>
        <v>65500</v>
      </c>
      <c r="X44" s="267">
        <f t="shared" si="4"/>
        <v>65500</v>
      </c>
      <c r="Y44" s="267">
        <f t="shared" si="4"/>
        <v>209608</v>
      </c>
      <c r="Z44" s="267">
        <f t="shared" si="4"/>
        <v>224008</v>
      </c>
      <c r="AA44" s="267">
        <f t="shared" si="4"/>
        <v>130514</v>
      </c>
      <c r="AB44" s="267">
        <f t="shared" si="4"/>
        <v>117645</v>
      </c>
      <c r="AC44" s="267">
        <f t="shared" si="4"/>
        <v>117593</v>
      </c>
      <c r="AD44" s="267">
        <f t="shared" si="4"/>
        <v>117593</v>
      </c>
      <c r="AE44" s="267">
        <f t="shared" si="4"/>
        <v>2500</v>
      </c>
      <c r="AF44" s="268">
        <f t="shared" si="4"/>
        <v>60120</v>
      </c>
      <c r="AG44" s="268">
        <f t="shared" si="4"/>
        <v>384881</v>
      </c>
      <c r="AH44" s="268">
        <f t="shared" si="4"/>
        <v>510092</v>
      </c>
      <c r="AI44" s="269">
        <f t="shared" si="4"/>
        <v>1000000</v>
      </c>
      <c r="AJ44" s="270">
        <f t="shared" si="4"/>
        <v>1000000</v>
      </c>
      <c r="AK44" s="270">
        <f t="shared" si="4"/>
        <v>0</v>
      </c>
      <c r="AL44" s="588">
        <f t="shared" si="4"/>
        <v>0</v>
      </c>
      <c r="AM44" s="599">
        <f t="shared" si="4"/>
        <v>2915016</v>
      </c>
      <c r="AN44" s="599">
        <f t="shared" si="4"/>
        <v>3036740</v>
      </c>
      <c r="AO44" s="599">
        <f t="shared" si="4"/>
        <v>3288579</v>
      </c>
      <c r="AP44" s="599">
        <f t="shared" si="4"/>
        <v>3267689</v>
      </c>
      <c r="AQ44" s="271">
        <f t="shared" si="4"/>
        <v>0</v>
      </c>
      <c r="AR44" s="271">
        <f t="shared" si="4"/>
        <v>0</v>
      </c>
      <c r="AS44" s="271">
        <f t="shared" si="4"/>
        <v>0</v>
      </c>
      <c r="AT44" s="271">
        <f t="shared" si="4"/>
        <v>0</v>
      </c>
      <c r="AU44" s="571">
        <f>AU42-AU43</f>
        <v>2915016</v>
      </c>
      <c r="AV44" s="269">
        <f t="shared" si="4"/>
        <v>3036740</v>
      </c>
      <c r="AW44" s="567">
        <f>AW42-AW43</f>
        <v>3288579</v>
      </c>
      <c r="AX44" s="567">
        <f>AX42-AX43</f>
        <v>3267689</v>
      </c>
      <c r="AY44" s="267"/>
      <c r="AZ44" s="270"/>
      <c r="BA44" s="270"/>
      <c r="BB44" s="270"/>
    </row>
    <row r="45" spans="2:54" ht="12.75"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667" t="s">
        <v>184</v>
      </c>
      <c r="Z45" s="667"/>
      <c r="AA45" s="667"/>
      <c r="AB45" s="667"/>
      <c r="AC45" s="667"/>
      <c r="AD45" s="667"/>
      <c r="AE45" s="667"/>
      <c r="AF45" s="667"/>
      <c r="AI45" s="272"/>
      <c r="AJ45" s="272"/>
      <c r="AK45" s="272"/>
      <c r="AL45" s="272"/>
      <c r="AM45" s="547"/>
      <c r="AN45" s="547"/>
      <c r="AO45" s="547"/>
      <c r="AP45" s="273"/>
      <c r="AQ45" s="273"/>
      <c r="AR45" s="274"/>
      <c r="AS45" s="274"/>
      <c r="AT45" s="547"/>
      <c r="AU45" s="572">
        <f>AU44-i_kiad_!AQ45</f>
        <v>-28870</v>
      </c>
      <c r="AV45" s="547">
        <f>AV44-i_kiad_!AR45</f>
        <v>-28870</v>
      </c>
      <c r="AW45" s="568">
        <f>AW44-i_kiad_!AS45</f>
        <v>-54280</v>
      </c>
      <c r="AX45" s="547">
        <v>-54280</v>
      </c>
      <c r="AY45" s="275"/>
      <c r="AZ45" s="276"/>
      <c r="BA45" s="276"/>
      <c r="BB45" s="276"/>
    </row>
    <row r="46" spans="2:54" ht="12.75"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668" t="s">
        <v>185</v>
      </c>
      <c r="Z46" s="668"/>
      <c r="AA46" s="668"/>
      <c r="AB46" s="668"/>
      <c r="AC46" s="668"/>
      <c r="AD46" s="668"/>
      <c r="AE46" s="668"/>
      <c r="AF46" s="668"/>
      <c r="AG46" s="277"/>
      <c r="AH46" s="278"/>
      <c r="AI46" s="278"/>
      <c r="AJ46" s="278"/>
      <c r="AK46" s="278"/>
      <c r="AL46" s="278"/>
      <c r="AM46" s="279"/>
      <c r="AN46" s="279"/>
      <c r="AO46" s="279"/>
      <c r="AP46" s="279"/>
      <c r="AQ46" s="279"/>
      <c r="AR46" s="280"/>
      <c r="AS46" s="280"/>
      <c r="AT46" s="279"/>
      <c r="AU46" s="569"/>
      <c r="AV46" s="279"/>
      <c r="AW46" s="569">
        <v>0</v>
      </c>
      <c r="AX46" s="279">
        <v>0</v>
      </c>
      <c r="AY46" s="281"/>
      <c r="AZ46" s="280"/>
      <c r="BA46" s="280"/>
      <c r="BB46" s="280"/>
    </row>
    <row r="47" spans="2:54" ht="13.5" thickBot="1"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645" t="s">
        <v>186</v>
      </c>
      <c r="Z47" s="645"/>
      <c r="AA47" s="645"/>
      <c r="AB47" s="645"/>
      <c r="AC47" s="645"/>
      <c r="AD47" s="645"/>
      <c r="AE47" s="645"/>
      <c r="AF47" s="645"/>
      <c r="AG47" s="282"/>
      <c r="AH47" s="546"/>
      <c r="AI47" s="283"/>
      <c r="AJ47" s="283"/>
      <c r="AK47" s="283"/>
      <c r="AL47" s="283"/>
      <c r="AM47" s="284"/>
      <c r="AN47" s="284"/>
      <c r="AO47" s="284"/>
      <c r="AP47" s="284"/>
      <c r="AQ47" s="284"/>
      <c r="AR47" s="285"/>
      <c r="AS47" s="285"/>
      <c r="AT47" s="284"/>
      <c r="AU47" s="570">
        <f>i_kiad_!AQ45-AU44</f>
        <v>28870</v>
      </c>
      <c r="AV47" s="284">
        <f>i_kiad_!AR45-AV44</f>
        <v>28870</v>
      </c>
      <c r="AW47" s="570">
        <f>i_kiad_!AS45-AW44</f>
        <v>54280</v>
      </c>
      <c r="AX47" s="284">
        <v>54280</v>
      </c>
      <c r="AY47" s="286"/>
      <c r="AZ47" s="285"/>
      <c r="BA47" s="285"/>
      <c r="BB47" s="285"/>
    </row>
    <row r="48" spans="2:40" ht="12.7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2:40" ht="12.7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2:40" ht="12.7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2:40" ht="12.7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</sheetData>
  <mergeCells count="19">
    <mergeCell ref="AY11:BB11"/>
    <mergeCell ref="AE11:AH11"/>
    <mergeCell ref="AM11:AP11"/>
    <mergeCell ref="AQ11:AT11"/>
    <mergeCell ref="AU11:AX11"/>
    <mergeCell ref="O11:R11"/>
    <mergeCell ref="S11:V11"/>
    <mergeCell ref="W11:Z11"/>
    <mergeCell ref="AA11:AD11"/>
    <mergeCell ref="AC4:AK4"/>
    <mergeCell ref="B6:AC6"/>
    <mergeCell ref="C10:AC10"/>
    <mergeCell ref="Y47:AF47"/>
    <mergeCell ref="Y45:AF45"/>
    <mergeCell ref="Y46:AF46"/>
    <mergeCell ref="AI11:AL11"/>
    <mergeCell ref="C11:F11"/>
    <mergeCell ref="G11:J11"/>
    <mergeCell ref="K11:N11"/>
  </mergeCells>
  <printOptions/>
  <pageMargins left="0" right="0" top="0.39375" bottom="0.39375" header="0.5118055555555556" footer="0.5118055555555556"/>
  <pageSetup horizontalDpi="300" verticalDpi="3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41">
      <selection activeCell="E64" sqref="E64"/>
    </sheetView>
  </sheetViews>
  <sheetFormatPr defaultColWidth="9.00390625" defaultRowHeight="12.75"/>
  <cols>
    <col min="1" max="1" width="43.25390625" style="0" customWidth="1"/>
  </cols>
  <sheetData>
    <row r="1" ht="12.75">
      <c r="C1" t="s">
        <v>187</v>
      </c>
    </row>
    <row r="2" spans="1:4" ht="12.75">
      <c r="A2" s="658" t="s">
        <v>188</v>
      </c>
      <c r="B2" s="658"/>
      <c r="C2" s="658"/>
      <c r="D2" s="658"/>
    </row>
    <row r="3" spans="1:4" ht="12.75">
      <c r="A3" s="658" t="s">
        <v>189</v>
      </c>
      <c r="B3" s="658"/>
      <c r="C3" s="658"/>
      <c r="D3" s="658"/>
    </row>
    <row r="5" ht="12.75">
      <c r="D5" t="s">
        <v>190</v>
      </c>
    </row>
    <row r="6" spans="1:5" ht="12.75">
      <c r="A6" s="682" t="s">
        <v>66</v>
      </c>
      <c r="B6" s="683" t="s">
        <v>191</v>
      </c>
      <c r="C6" s="683"/>
      <c r="D6" s="683"/>
      <c r="E6" s="683"/>
    </row>
    <row r="7" spans="1:5" ht="25.5">
      <c r="A7" s="682"/>
      <c r="B7" s="287" t="s">
        <v>192</v>
      </c>
      <c r="C7" s="287" t="s">
        <v>193</v>
      </c>
      <c r="D7" s="287" t="s">
        <v>194</v>
      </c>
      <c r="E7" s="287" t="s">
        <v>195</v>
      </c>
    </row>
    <row r="8" spans="1:5" ht="12.75">
      <c r="A8" s="288" t="s">
        <v>196</v>
      </c>
      <c r="B8" s="289"/>
      <c r="C8" s="289"/>
      <c r="D8" s="289"/>
      <c r="E8" s="289"/>
    </row>
    <row r="9" spans="1:5" ht="12.75">
      <c r="A9" s="15" t="s">
        <v>197</v>
      </c>
      <c r="B9" s="290">
        <v>2000</v>
      </c>
      <c r="C9" s="290">
        <v>2000</v>
      </c>
      <c r="D9" s="290">
        <v>2000</v>
      </c>
      <c r="E9" s="290">
        <v>2000</v>
      </c>
    </row>
    <row r="10" spans="1:5" ht="12.75">
      <c r="A10" s="15" t="s">
        <v>198</v>
      </c>
      <c r="B10" s="290">
        <v>245845</v>
      </c>
      <c r="C10" s="290">
        <v>261905</v>
      </c>
      <c r="D10" s="290">
        <v>306191</v>
      </c>
      <c r="E10" s="290">
        <v>195652</v>
      </c>
    </row>
    <row r="11" spans="1:5" ht="12.75">
      <c r="A11" s="15" t="s">
        <v>199</v>
      </c>
      <c r="B11" s="290">
        <v>28892</v>
      </c>
      <c r="C11" s="290">
        <v>28542</v>
      </c>
      <c r="D11" s="290">
        <v>64680</v>
      </c>
      <c r="E11" s="290">
        <v>63277</v>
      </c>
    </row>
    <row r="12" spans="1:5" ht="12.75">
      <c r="A12" s="15" t="s">
        <v>200</v>
      </c>
      <c r="B12" s="290">
        <v>32000</v>
      </c>
      <c r="C12" s="290">
        <v>29400</v>
      </c>
      <c r="D12" s="290">
        <v>28592</v>
      </c>
      <c r="E12" s="290">
        <v>28592</v>
      </c>
    </row>
    <row r="13" spans="1:5" ht="12.75">
      <c r="A13" s="15" t="s">
        <v>201</v>
      </c>
      <c r="B13" s="291">
        <v>486050</v>
      </c>
      <c r="C13" s="291">
        <v>495149</v>
      </c>
      <c r="D13" s="291">
        <v>541008</v>
      </c>
      <c r="E13" s="291">
        <v>548015</v>
      </c>
    </row>
    <row r="14" spans="1:5" ht="12.75">
      <c r="A14" s="15" t="s">
        <v>202</v>
      </c>
      <c r="B14" s="291">
        <v>17000</v>
      </c>
      <c r="C14" s="291">
        <v>17065</v>
      </c>
      <c r="D14" s="291">
        <v>0</v>
      </c>
      <c r="E14" s="291">
        <v>0</v>
      </c>
    </row>
    <row r="15" spans="1:5" ht="12.75">
      <c r="A15" s="15" t="s">
        <v>203</v>
      </c>
      <c r="B15" s="290">
        <v>431260</v>
      </c>
      <c r="C15" s="290">
        <v>424191</v>
      </c>
      <c r="D15" s="290">
        <v>435597</v>
      </c>
      <c r="E15" s="290">
        <v>435597</v>
      </c>
    </row>
    <row r="16" spans="1:5" ht="12.75">
      <c r="A16" s="15" t="s">
        <v>204</v>
      </c>
      <c r="B16" s="290">
        <v>65500</v>
      </c>
      <c r="C16" s="290">
        <v>65500</v>
      </c>
      <c r="D16" s="290">
        <v>209608</v>
      </c>
      <c r="E16" s="290">
        <v>224008</v>
      </c>
    </row>
    <row r="17" spans="1:5" ht="12.75">
      <c r="A17" s="15" t="s">
        <v>205</v>
      </c>
      <c r="B17" s="290">
        <v>0</v>
      </c>
      <c r="C17" s="290">
        <v>0</v>
      </c>
      <c r="D17" s="290">
        <v>0</v>
      </c>
      <c r="E17" s="290">
        <v>0</v>
      </c>
    </row>
    <row r="18" spans="1:5" ht="12.75">
      <c r="A18" s="15" t="s">
        <v>206</v>
      </c>
      <c r="B18" s="290">
        <v>0</v>
      </c>
      <c r="C18" s="290">
        <v>0</v>
      </c>
      <c r="D18" s="290">
        <v>706585</v>
      </c>
      <c r="E18" s="290">
        <v>706585</v>
      </c>
    </row>
    <row r="19" spans="1:5" ht="12.75">
      <c r="A19" s="15" t="s">
        <v>207</v>
      </c>
      <c r="B19" s="290">
        <v>9678</v>
      </c>
      <c r="C19" s="290">
        <v>9678</v>
      </c>
      <c r="D19" s="290">
        <v>11400</v>
      </c>
      <c r="E19" s="290">
        <v>11400</v>
      </c>
    </row>
    <row r="20" spans="1:5" ht="12.75">
      <c r="A20" s="15" t="s">
        <v>208</v>
      </c>
      <c r="B20" s="290">
        <v>0</v>
      </c>
      <c r="C20" s="290">
        <v>0</v>
      </c>
      <c r="D20" s="290">
        <v>0</v>
      </c>
      <c r="E20" s="290">
        <v>0</v>
      </c>
    </row>
    <row r="21" spans="1:5" ht="12.75">
      <c r="A21" s="15" t="s">
        <v>209</v>
      </c>
      <c r="B21" s="290">
        <v>523322</v>
      </c>
      <c r="C21" s="290">
        <v>508116</v>
      </c>
      <c r="D21" s="290">
        <v>494657</v>
      </c>
      <c r="E21" s="290">
        <v>436680</v>
      </c>
    </row>
    <row r="22" spans="1:5" ht="12.75">
      <c r="A22" s="15" t="s">
        <v>210</v>
      </c>
      <c r="B22" s="290">
        <v>40057</v>
      </c>
      <c r="C22" s="290">
        <v>62878</v>
      </c>
      <c r="D22" s="290">
        <v>57988</v>
      </c>
      <c r="E22" s="290">
        <v>60587</v>
      </c>
    </row>
    <row r="23" spans="1:5" ht="12.75">
      <c r="A23" s="15" t="s">
        <v>211</v>
      </c>
      <c r="B23" s="290">
        <v>24912</v>
      </c>
      <c r="C23" s="290">
        <v>24908</v>
      </c>
      <c r="D23" s="290">
        <v>45392</v>
      </c>
      <c r="E23" s="290">
        <v>45204</v>
      </c>
    </row>
    <row r="24" spans="1:5" ht="12.75">
      <c r="A24" s="15" t="s">
        <v>212</v>
      </c>
      <c r="B24" s="290">
        <v>0</v>
      </c>
      <c r="C24" s="290">
        <v>0</v>
      </c>
      <c r="D24" s="290">
        <v>0</v>
      </c>
      <c r="E24" s="290">
        <v>0</v>
      </c>
    </row>
    <row r="25" spans="1:5" ht="12.75">
      <c r="A25" s="15" t="s">
        <v>213</v>
      </c>
      <c r="B25" s="290">
        <v>6000</v>
      </c>
      <c r="C25" s="290">
        <v>6000</v>
      </c>
      <c r="D25" s="290">
        <v>0</v>
      </c>
      <c r="E25" s="290">
        <v>0</v>
      </c>
    </row>
    <row r="26" spans="1:5" ht="12.75">
      <c r="A26" s="15" t="s">
        <v>214</v>
      </c>
      <c r="B26" s="290">
        <v>0</v>
      </c>
      <c r="C26" s="290">
        <v>41288</v>
      </c>
      <c r="D26" s="290">
        <v>0</v>
      </c>
      <c r="E26" s="290">
        <v>0</v>
      </c>
    </row>
    <row r="27" spans="1:5" ht="12.75">
      <c r="A27" s="15" t="s">
        <v>36</v>
      </c>
      <c r="B27" s="290">
        <v>450</v>
      </c>
      <c r="C27" s="290">
        <v>450</v>
      </c>
      <c r="D27" s="290">
        <v>650</v>
      </c>
      <c r="E27" s="290">
        <v>650</v>
      </c>
    </row>
    <row r="28" spans="1:5" ht="12.75">
      <c r="A28" s="292" t="s">
        <v>215</v>
      </c>
      <c r="B28" s="293">
        <f>SUM(B9:B27)</f>
        <v>1912966</v>
      </c>
      <c r="C28" s="293">
        <f>SUM(C9:C27)</f>
        <v>1977070</v>
      </c>
      <c r="D28" s="293">
        <f>SUM(D9:D27)</f>
        <v>2904348</v>
      </c>
      <c r="E28" s="293">
        <f>SUM(E9:E27)</f>
        <v>2758247</v>
      </c>
    </row>
    <row r="29" spans="1:5" ht="12.75">
      <c r="A29" s="15" t="s">
        <v>38</v>
      </c>
      <c r="B29" s="290">
        <v>2050</v>
      </c>
      <c r="C29" s="290">
        <v>59670</v>
      </c>
      <c r="D29" s="290">
        <v>384231</v>
      </c>
      <c r="E29" s="290">
        <v>509442</v>
      </c>
    </row>
    <row r="30" spans="1:5" ht="12.75">
      <c r="A30" s="292" t="s">
        <v>216</v>
      </c>
      <c r="B30" s="293">
        <f>SUM(B28:B29)</f>
        <v>1915016</v>
      </c>
      <c r="C30" s="293">
        <f>SUM(C28:C29)</f>
        <v>2036740</v>
      </c>
      <c r="D30" s="293">
        <f>SUM(D28:D29)</f>
        <v>3288579</v>
      </c>
      <c r="E30" s="293">
        <f>SUM(E28:E29)</f>
        <v>3267689</v>
      </c>
    </row>
    <row r="31" spans="1:5" ht="12.75">
      <c r="A31" s="15" t="s">
        <v>217</v>
      </c>
      <c r="B31" s="290">
        <v>28870</v>
      </c>
      <c r="C31" s="290">
        <v>28870</v>
      </c>
      <c r="D31" s="290">
        <v>54280</v>
      </c>
      <c r="E31" s="290">
        <v>54280</v>
      </c>
    </row>
    <row r="32" spans="1:5" ht="12.75">
      <c r="A32" s="15" t="s">
        <v>218</v>
      </c>
      <c r="B32" s="290">
        <v>0</v>
      </c>
      <c r="C32" s="290">
        <v>0</v>
      </c>
      <c r="D32" s="290">
        <v>0</v>
      </c>
      <c r="E32" s="290">
        <v>0</v>
      </c>
    </row>
    <row r="33" spans="1:5" ht="12.75">
      <c r="A33" s="15" t="s">
        <v>219</v>
      </c>
      <c r="B33" s="291">
        <v>1000000</v>
      </c>
      <c r="C33" s="291">
        <v>1000000</v>
      </c>
      <c r="D33" s="291">
        <v>0</v>
      </c>
      <c r="E33" s="291">
        <v>0</v>
      </c>
    </row>
    <row r="34" spans="1:5" ht="12.75">
      <c r="A34" s="36" t="s">
        <v>220</v>
      </c>
      <c r="B34" s="294"/>
      <c r="C34" s="294"/>
      <c r="D34" s="294"/>
      <c r="E34" s="294"/>
    </row>
    <row r="35" spans="1:5" ht="12.75">
      <c r="A35" s="295" t="s">
        <v>105</v>
      </c>
      <c r="B35" s="296">
        <f>SUM(B30:B34)</f>
        <v>2943886</v>
      </c>
      <c r="C35" s="296">
        <f>SUM(C30:C34)</f>
        <v>3065610</v>
      </c>
      <c r="D35" s="296">
        <f>SUM(D30:D34)</f>
        <v>3342859</v>
      </c>
      <c r="E35" s="296">
        <f>SUM(E30:E34)</f>
        <v>3321969</v>
      </c>
    </row>
    <row r="36" spans="1:5" ht="12.75">
      <c r="A36" s="297"/>
      <c r="B36" s="289"/>
      <c r="C36" s="289"/>
      <c r="D36" s="289"/>
      <c r="E36" s="289"/>
    </row>
    <row r="37" spans="1:5" ht="12.75">
      <c r="A37" s="298" t="s">
        <v>221</v>
      </c>
      <c r="B37" s="290"/>
      <c r="C37" s="290"/>
      <c r="D37" s="290"/>
      <c r="E37" s="290"/>
    </row>
    <row r="38" spans="1:5" ht="12.75">
      <c r="A38" s="15" t="s">
        <v>11</v>
      </c>
      <c r="B38" s="290">
        <v>866709</v>
      </c>
      <c r="C38" s="290">
        <v>877724</v>
      </c>
      <c r="D38" s="290">
        <v>882678</v>
      </c>
      <c r="E38" s="290">
        <v>767607</v>
      </c>
    </row>
    <row r="39" spans="1:5" ht="12.75">
      <c r="A39" s="15" t="s">
        <v>222</v>
      </c>
      <c r="B39" s="290">
        <v>277084</v>
      </c>
      <c r="C39" s="290">
        <v>280014</v>
      </c>
      <c r="D39" s="290">
        <v>279246</v>
      </c>
      <c r="E39" s="290">
        <v>243099</v>
      </c>
    </row>
    <row r="40" spans="1:5" ht="12.75">
      <c r="A40" s="15" t="s">
        <v>223</v>
      </c>
      <c r="B40" s="290">
        <v>547131</v>
      </c>
      <c r="C40" s="290">
        <v>636457</v>
      </c>
      <c r="D40" s="290">
        <v>642938</v>
      </c>
      <c r="E40" s="290">
        <v>596119</v>
      </c>
    </row>
    <row r="41" spans="1:5" ht="12.75">
      <c r="A41" s="15" t="s">
        <v>25</v>
      </c>
      <c r="B41" s="290">
        <v>53571</v>
      </c>
      <c r="C41" s="290">
        <v>53571</v>
      </c>
      <c r="D41" s="290">
        <v>33350</v>
      </c>
      <c r="E41" s="290">
        <v>33350</v>
      </c>
    </row>
    <row r="42" spans="1:5" ht="12.75">
      <c r="A42" s="15" t="s">
        <v>17</v>
      </c>
      <c r="B42" s="290">
        <v>19800</v>
      </c>
      <c r="C42" s="290">
        <v>20846</v>
      </c>
      <c r="D42" s="290">
        <v>20000</v>
      </c>
      <c r="E42" s="290">
        <v>62929</v>
      </c>
    </row>
    <row r="43" spans="1:5" ht="12.75">
      <c r="A43" s="15" t="s">
        <v>31</v>
      </c>
      <c r="B43" s="290"/>
      <c r="C43" s="290">
        <v>9257</v>
      </c>
      <c r="D43" s="290">
        <v>38560</v>
      </c>
      <c r="E43" s="290">
        <v>54060</v>
      </c>
    </row>
    <row r="44" spans="1:5" ht="12.75">
      <c r="A44" s="15" t="s">
        <v>224</v>
      </c>
      <c r="B44" s="290">
        <v>18025</v>
      </c>
      <c r="C44" s="290">
        <v>18475</v>
      </c>
      <c r="D44" s="290">
        <v>24685</v>
      </c>
      <c r="E44" s="290">
        <v>24785</v>
      </c>
    </row>
    <row r="45" spans="1:5" ht="12.75">
      <c r="A45" s="15" t="s">
        <v>225</v>
      </c>
      <c r="B45" s="290">
        <v>0</v>
      </c>
      <c r="C45" s="290">
        <v>0</v>
      </c>
      <c r="D45" s="290">
        <v>0</v>
      </c>
      <c r="E45" s="290">
        <v>0</v>
      </c>
    </row>
    <row r="46" spans="1:5" ht="12.75">
      <c r="A46" s="15" t="s">
        <v>226</v>
      </c>
      <c r="B46" s="290">
        <v>23971</v>
      </c>
      <c r="C46" s="290">
        <v>25608</v>
      </c>
      <c r="D46" s="290">
        <v>34143</v>
      </c>
      <c r="E46" s="290">
        <v>37272</v>
      </c>
    </row>
    <row r="47" spans="1:5" ht="12.75">
      <c r="A47" s="15" t="s">
        <v>227</v>
      </c>
      <c r="B47" s="290">
        <v>1887</v>
      </c>
      <c r="C47" s="290">
        <v>3745</v>
      </c>
      <c r="D47" s="290">
        <v>567</v>
      </c>
      <c r="E47" s="290">
        <v>1362</v>
      </c>
    </row>
    <row r="48" spans="1:5" ht="12.75">
      <c r="A48" s="15" t="s">
        <v>27</v>
      </c>
      <c r="B48" s="290">
        <v>19483</v>
      </c>
      <c r="C48" s="290">
        <v>19483</v>
      </c>
      <c r="D48" s="290">
        <v>54972</v>
      </c>
      <c r="E48" s="290">
        <v>54972</v>
      </c>
    </row>
    <row r="49" spans="1:5" ht="12.75">
      <c r="A49" s="15" t="s">
        <v>29</v>
      </c>
      <c r="B49" s="290">
        <v>112782</v>
      </c>
      <c r="C49" s="290">
        <v>176726</v>
      </c>
      <c r="D49" s="290">
        <v>899673</v>
      </c>
      <c r="E49" s="290">
        <v>914622</v>
      </c>
    </row>
    <row r="50" spans="1:5" ht="12.75">
      <c r="A50" s="15" t="s">
        <v>60</v>
      </c>
      <c r="B50" s="290">
        <v>0</v>
      </c>
      <c r="C50" s="290">
        <v>0</v>
      </c>
      <c r="D50" s="290">
        <v>0</v>
      </c>
      <c r="E50" s="290">
        <v>0</v>
      </c>
    </row>
    <row r="51" spans="1:5" ht="12.75">
      <c r="A51" s="15" t="s">
        <v>37</v>
      </c>
      <c r="B51" s="290">
        <v>150</v>
      </c>
      <c r="C51" s="290">
        <v>150</v>
      </c>
      <c r="D51" s="290">
        <v>0</v>
      </c>
      <c r="E51" s="290">
        <v>0</v>
      </c>
    </row>
    <row r="52" spans="1:5" ht="12.75">
      <c r="A52" s="292" t="s">
        <v>228</v>
      </c>
      <c r="B52" s="293">
        <f>SUM(B38:B51)</f>
        <v>1940593</v>
      </c>
      <c r="C52" s="293">
        <f>SUM(C38:C51)</f>
        <v>2122056</v>
      </c>
      <c r="D52" s="293">
        <f>SUM(D38:D51)</f>
        <v>2910812</v>
      </c>
      <c r="E52" s="293">
        <f>SUM(E38:E51)</f>
        <v>2790177</v>
      </c>
    </row>
    <row r="53" spans="1:5" ht="12.75">
      <c r="A53" s="15" t="s">
        <v>229</v>
      </c>
      <c r="B53" s="290">
        <v>550</v>
      </c>
      <c r="C53" s="290">
        <v>2811</v>
      </c>
      <c r="D53" s="290">
        <v>424384</v>
      </c>
      <c r="E53" s="290">
        <v>524129</v>
      </c>
    </row>
    <row r="54" spans="1:5" ht="12.75">
      <c r="A54" s="292" t="s">
        <v>230</v>
      </c>
      <c r="B54" s="293">
        <f>SUM(B52:B53)</f>
        <v>1941143</v>
      </c>
      <c r="C54" s="293">
        <f>SUM(C52:C53)</f>
        <v>2124867</v>
      </c>
      <c r="D54" s="293">
        <f>SUM(D52:D53)</f>
        <v>3335196</v>
      </c>
      <c r="E54" s="293">
        <f>SUM(E52:E53)</f>
        <v>3314306</v>
      </c>
    </row>
    <row r="55" spans="1:5" ht="12.75">
      <c r="A55" s="15" t="s">
        <v>231</v>
      </c>
      <c r="B55" s="290">
        <v>317000</v>
      </c>
      <c r="C55" s="290">
        <v>317000</v>
      </c>
      <c r="D55" s="290">
        <v>0</v>
      </c>
      <c r="E55" s="290">
        <v>0</v>
      </c>
    </row>
    <row r="56" spans="1:5" ht="12.75">
      <c r="A56" s="15" t="s">
        <v>232</v>
      </c>
      <c r="B56" s="290">
        <v>243543</v>
      </c>
      <c r="C56" s="290">
        <v>243543</v>
      </c>
      <c r="D56" s="290">
        <v>7663</v>
      </c>
      <c r="E56" s="290">
        <v>7663</v>
      </c>
    </row>
    <row r="57" spans="1:5" ht="12.75">
      <c r="A57" s="15" t="s">
        <v>233</v>
      </c>
      <c r="B57" s="291">
        <v>442200</v>
      </c>
      <c r="C57" s="291">
        <v>380200</v>
      </c>
      <c r="D57" s="291">
        <v>0</v>
      </c>
      <c r="E57" s="291">
        <v>0</v>
      </c>
    </row>
    <row r="58" spans="1:5" ht="12.75">
      <c r="A58" s="36" t="s">
        <v>234</v>
      </c>
      <c r="B58" s="294"/>
      <c r="C58" s="294"/>
      <c r="D58" s="294"/>
      <c r="E58" s="294"/>
    </row>
    <row r="59" spans="1:5" ht="12.75">
      <c r="A59" s="295" t="s">
        <v>106</v>
      </c>
      <c r="B59" s="296">
        <f>SUM(B54:B58)</f>
        <v>2943886</v>
      </c>
      <c r="C59" s="296">
        <f>SUM(C54:C58)</f>
        <v>3065610</v>
      </c>
      <c r="D59" s="296">
        <f>SUM(D54:D58)</f>
        <v>3342859</v>
      </c>
      <c r="E59" s="296">
        <f>SUM(E54:E58)</f>
        <v>3321969</v>
      </c>
    </row>
    <row r="60" spans="1:5" ht="12.75">
      <c r="A60" s="299"/>
      <c r="B60" s="300"/>
      <c r="C60" s="300"/>
      <c r="D60" s="300"/>
      <c r="E60" s="300"/>
    </row>
    <row r="61" spans="1:5" ht="12.75">
      <c r="A61" s="301" t="s">
        <v>235</v>
      </c>
      <c r="B61" s="302"/>
      <c r="C61" s="302">
        <v>35809</v>
      </c>
      <c r="D61" s="302">
        <v>13088</v>
      </c>
      <c r="E61" s="302">
        <v>13088</v>
      </c>
    </row>
    <row r="62" spans="1:5" ht="12.75">
      <c r="A62" s="303" t="s">
        <v>236</v>
      </c>
      <c r="B62" s="303">
        <v>733356</v>
      </c>
      <c r="C62" s="303">
        <v>776644</v>
      </c>
      <c r="D62" s="303">
        <v>683666</v>
      </c>
      <c r="E62" s="303">
        <v>566375</v>
      </c>
    </row>
  </sheetData>
  <mergeCells count="4">
    <mergeCell ref="A2:D2"/>
    <mergeCell ref="A3:D3"/>
    <mergeCell ref="A6:A7"/>
    <mergeCell ref="B6:E6"/>
  </mergeCells>
  <printOptions/>
  <pageMargins left="0.7875" right="0.7875" top="0.39375" bottom="0.39375" header="0.5118055555555556" footer="0.5118055555555556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9"/>
  <sheetViews>
    <sheetView workbookViewId="0" topLeftCell="A68">
      <selection activeCell="M86" sqref="M86"/>
    </sheetView>
  </sheetViews>
  <sheetFormatPr defaultColWidth="9.00390625" defaultRowHeight="12.75"/>
  <cols>
    <col min="1" max="1" width="36.875" style="0" customWidth="1"/>
    <col min="5" max="12" width="8.625" style="0" customWidth="1"/>
    <col min="13" max="14" width="8.375" style="0" customWidth="1"/>
  </cols>
  <sheetData>
    <row r="1" ht="12.75">
      <c r="L1" t="s">
        <v>237</v>
      </c>
    </row>
    <row r="2" spans="1:13" ht="12.75">
      <c r="A2" s="658" t="s">
        <v>238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45"/>
    </row>
    <row r="3" spans="1:14" ht="12.75">
      <c r="A3" s="658" t="s">
        <v>239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304"/>
      <c r="N3" t="s">
        <v>240</v>
      </c>
    </row>
    <row r="4" spans="1:14" ht="12.75">
      <c r="A4" s="684" t="s">
        <v>66</v>
      </c>
      <c r="B4" s="685" t="s">
        <v>241</v>
      </c>
      <c r="C4" s="686" t="s">
        <v>242</v>
      </c>
      <c r="D4" s="686" t="s">
        <v>243</v>
      </c>
      <c r="E4" s="687" t="s">
        <v>244</v>
      </c>
      <c r="F4" s="687"/>
      <c r="G4" s="687"/>
      <c r="H4" s="687"/>
      <c r="I4" s="687"/>
      <c r="J4" s="687"/>
      <c r="K4" s="687"/>
      <c r="L4" s="687"/>
      <c r="M4" s="305" t="s">
        <v>245</v>
      </c>
      <c r="N4" s="306" t="s">
        <v>246</v>
      </c>
    </row>
    <row r="5" spans="1:14" ht="12.75">
      <c r="A5" s="684"/>
      <c r="B5" s="685"/>
      <c r="C5" s="686"/>
      <c r="D5" s="686"/>
      <c r="E5" s="307" t="s">
        <v>247</v>
      </c>
      <c r="F5" s="308" t="s">
        <v>248</v>
      </c>
      <c r="G5" s="308" t="s">
        <v>249</v>
      </c>
      <c r="H5" s="308" t="s">
        <v>250</v>
      </c>
      <c r="I5" s="308" t="s">
        <v>251</v>
      </c>
      <c r="J5" s="308" t="s">
        <v>252</v>
      </c>
      <c r="K5" s="308" t="s">
        <v>253</v>
      </c>
      <c r="L5" s="309" t="s">
        <v>254</v>
      </c>
      <c r="M5" s="310" t="s">
        <v>255</v>
      </c>
      <c r="N5" s="311" t="s">
        <v>256</v>
      </c>
    </row>
    <row r="6" spans="1:14" ht="10.5" customHeight="1">
      <c r="A6" s="288" t="s">
        <v>2</v>
      </c>
      <c r="B6" s="312"/>
      <c r="C6" s="313"/>
      <c r="D6" s="12"/>
      <c r="E6" s="314"/>
      <c r="F6" s="315"/>
      <c r="G6" s="315"/>
      <c r="H6" s="315"/>
      <c r="I6" s="315"/>
      <c r="J6" s="315"/>
      <c r="K6" s="315"/>
      <c r="L6" s="316"/>
      <c r="M6" s="316"/>
      <c r="N6" s="312"/>
    </row>
    <row r="7" spans="1:14" ht="12.75" customHeight="1">
      <c r="A7" s="297" t="s">
        <v>566</v>
      </c>
      <c r="B7" s="18">
        <f aca="true" t="shared" si="0" ref="B7:B17">SUM(C7:N7)</f>
        <v>2000</v>
      </c>
      <c r="C7" s="313">
        <v>2000</v>
      </c>
      <c r="D7" s="312"/>
      <c r="E7" s="318"/>
      <c r="F7" s="231"/>
      <c r="G7" s="231"/>
      <c r="H7" s="231"/>
      <c r="I7" s="231"/>
      <c r="J7" s="231"/>
      <c r="K7" s="231"/>
      <c r="L7" s="290"/>
      <c r="M7" s="290"/>
      <c r="N7" s="312"/>
    </row>
    <row r="8" spans="1:14" ht="12.75">
      <c r="A8" s="15" t="s">
        <v>257</v>
      </c>
      <c r="B8" s="18">
        <f t="shared" si="0"/>
        <v>31178</v>
      </c>
      <c r="C8" s="17"/>
      <c r="D8" s="18"/>
      <c r="E8" s="318">
        <v>5170</v>
      </c>
      <c r="F8" s="231">
        <v>4000</v>
      </c>
      <c r="G8" s="231">
        <v>450</v>
      </c>
      <c r="H8" s="231"/>
      <c r="I8" s="231">
        <v>2000</v>
      </c>
      <c r="J8" s="231"/>
      <c r="K8" s="231">
        <v>1800</v>
      </c>
      <c r="L8" s="290">
        <v>8694</v>
      </c>
      <c r="M8" s="290"/>
      <c r="N8" s="18">
        <v>9064</v>
      </c>
    </row>
    <row r="9" spans="1:14" ht="12.75">
      <c r="A9" s="607" t="s">
        <v>568</v>
      </c>
      <c r="B9" s="18">
        <f t="shared" si="0"/>
        <v>5898</v>
      </c>
      <c r="C9" s="17"/>
      <c r="D9" s="18"/>
      <c r="E9" s="318">
        <v>1560</v>
      </c>
      <c r="F9" s="231">
        <v>600</v>
      </c>
      <c r="G9" s="231"/>
      <c r="H9" s="231"/>
      <c r="I9" s="231">
        <v>340</v>
      </c>
      <c r="J9" s="231"/>
      <c r="K9" s="231">
        <v>65</v>
      </c>
      <c r="L9" s="290">
        <v>272</v>
      </c>
      <c r="M9" s="290"/>
      <c r="N9" s="18">
        <v>3061</v>
      </c>
    </row>
    <row r="10" spans="1:14" ht="12.75">
      <c r="A10" s="15" t="s">
        <v>258</v>
      </c>
      <c r="B10" s="18">
        <f t="shared" si="0"/>
        <v>66820</v>
      </c>
      <c r="C10" s="17"/>
      <c r="D10" s="18"/>
      <c r="E10" s="318"/>
      <c r="F10" s="231">
        <v>16900</v>
      </c>
      <c r="G10" s="231">
        <v>2595</v>
      </c>
      <c r="H10" s="231">
        <v>5800</v>
      </c>
      <c r="I10" s="231">
        <v>950</v>
      </c>
      <c r="J10" s="231"/>
      <c r="K10" s="231">
        <v>2000</v>
      </c>
      <c r="L10" s="290">
        <v>213</v>
      </c>
      <c r="M10" s="290"/>
      <c r="N10" s="18">
        <v>38362</v>
      </c>
    </row>
    <row r="11" spans="1:14" ht="12.75">
      <c r="A11" s="607" t="s">
        <v>567</v>
      </c>
      <c r="B11" s="18">
        <f t="shared" si="0"/>
        <v>66967</v>
      </c>
      <c r="C11" s="17">
        <v>48161</v>
      </c>
      <c r="D11" s="18"/>
      <c r="E11" s="318"/>
      <c r="F11" s="231">
        <v>1000</v>
      </c>
      <c r="G11" s="231">
        <v>1000</v>
      </c>
      <c r="H11" s="231">
        <v>750</v>
      </c>
      <c r="I11" s="231">
        <v>12618</v>
      </c>
      <c r="J11" s="231"/>
      <c r="K11" s="231">
        <v>560</v>
      </c>
      <c r="L11" s="290">
        <v>22</v>
      </c>
      <c r="M11" s="290"/>
      <c r="N11" s="18">
        <v>2856</v>
      </c>
    </row>
    <row r="12" spans="1:14" ht="12.75">
      <c r="A12" s="15" t="s">
        <v>259</v>
      </c>
      <c r="B12" s="18">
        <f t="shared" si="0"/>
        <v>4483</v>
      </c>
      <c r="C12" s="17"/>
      <c r="D12" s="18"/>
      <c r="E12" s="318"/>
      <c r="F12" s="231"/>
      <c r="G12" s="231"/>
      <c r="H12" s="231"/>
      <c r="I12" s="231">
        <v>200</v>
      </c>
      <c r="J12" s="231"/>
      <c r="K12" s="231">
        <v>4000</v>
      </c>
      <c r="L12" s="290"/>
      <c r="M12" s="290"/>
      <c r="N12" s="18">
        <v>283</v>
      </c>
    </row>
    <row r="13" spans="1:14" ht="12.75">
      <c r="A13" s="15" t="s">
        <v>260</v>
      </c>
      <c r="B13" s="18">
        <f t="shared" si="0"/>
        <v>28592</v>
      </c>
      <c r="C13" s="17">
        <v>28500</v>
      </c>
      <c r="D13" s="18"/>
      <c r="E13" s="318"/>
      <c r="F13" s="231"/>
      <c r="G13" s="231"/>
      <c r="H13" s="231"/>
      <c r="I13" s="231"/>
      <c r="J13" s="231"/>
      <c r="K13" s="231"/>
      <c r="L13" s="290"/>
      <c r="M13" s="290"/>
      <c r="N13" s="18">
        <v>92</v>
      </c>
    </row>
    <row r="14" spans="1:14" ht="12.75">
      <c r="A14" s="15" t="s">
        <v>261</v>
      </c>
      <c r="B14" s="18">
        <f t="shared" si="0"/>
        <v>16725</v>
      </c>
      <c r="C14" s="17"/>
      <c r="D14" s="18"/>
      <c r="E14" s="318"/>
      <c r="F14" s="231"/>
      <c r="G14" s="231"/>
      <c r="H14" s="231"/>
      <c r="I14" s="231">
        <v>16725</v>
      </c>
      <c r="J14" s="231"/>
      <c r="K14" s="231"/>
      <c r="L14" s="290"/>
      <c r="M14" s="290"/>
      <c r="N14" s="18"/>
    </row>
    <row r="15" spans="1:14" ht="12.75">
      <c r="A15" s="15" t="s">
        <v>262</v>
      </c>
      <c r="B15" s="18">
        <f t="shared" si="0"/>
        <v>22</v>
      </c>
      <c r="C15" s="17"/>
      <c r="D15" s="18"/>
      <c r="E15" s="318"/>
      <c r="F15" s="231"/>
      <c r="G15" s="231"/>
      <c r="H15" s="231"/>
      <c r="I15" s="231"/>
      <c r="J15" s="231"/>
      <c r="K15" s="231"/>
      <c r="L15" s="290"/>
      <c r="M15" s="290"/>
      <c r="N15" s="18">
        <v>22</v>
      </c>
    </row>
    <row r="16" spans="1:14" ht="12.75">
      <c r="A16" s="15" t="s">
        <v>263</v>
      </c>
      <c r="B16" s="18">
        <f t="shared" si="0"/>
        <v>3559</v>
      </c>
      <c r="C16" s="17">
        <v>1200</v>
      </c>
      <c r="D16" s="18"/>
      <c r="E16" s="318"/>
      <c r="F16" s="231"/>
      <c r="G16" s="231"/>
      <c r="H16" s="231">
        <v>200</v>
      </c>
      <c r="I16" s="231">
        <v>660</v>
      </c>
      <c r="J16" s="231"/>
      <c r="K16" s="231"/>
      <c r="L16" s="290"/>
      <c r="M16" s="290"/>
      <c r="N16" s="18">
        <v>1499</v>
      </c>
    </row>
    <row r="17" spans="1:14" ht="12.75">
      <c r="A17" s="36" t="s">
        <v>264</v>
      </c>
      <c r="B17" s="319">
        <f t="shared" si="0"/>
        <v>63277</v>
      </c>
      <c r="C17" s="38">
        <v>48245</v>
      </c>
      <c r="D17" s="319"/>
      <c r="E17" s="320">
        <v>1346</v>
      </c>
      <c r="F17" s="321">
        <v>4300</v>
      </c>
      <c r="G17" s="321">
        <v>90</v>
      </c>
      <c r="H17" s="321">
        <v>1700</v>
      </c>
      <c r="I17" s="321">
        <v>4338</v>
      </c>
      <c r="J17" s="321"/>
      <c r="K17" s="321">
        <v>1200</v>
      </c>
      <c r="L17" s="294">
        <v>97</v>
      </c>
      <c r="M17" s="294"/>
      <c r="N17" s="319">
        <v>1961</v>
      </c>
    </row>
    <row r="18" spans="1:14" s="39" customFormat="1" ht="12.75">
      <c r="A18" s="295" t="s">
        <v>265</v>
      </c>
      <c r="B18" s="608">
        <f>SUM(B7:B17)</f>
        <v>289521</v>
      </c>
      <c r="C18" s="344">
        <f>SUM(C7:C17)</f>
        <v>128106</v>
      </c>
      <c r="D18" s="295">
        <f>SUM(D7:D17)</f>
        <v>0</v>
      </c>
      <c r="E18" s="322">
        <f>SUM(E8:E17)</f>
        <v>8076</v>
      </c>
      <c r="F18" s="323">
        <f>SUM(F8:F17)</f>
        <v>26800</v>
      </c>
      <c r="G18" s="323">
        <f>SUM(G8:G17)</f>
        <v>4135</v>
      </c>
      <c r="H18" s="323">
        <f>SUM(H8:H17)</f>
        <v>8450</v>
      </c>
      <c r="I18" s="323">
        <f>SUM(I8:I17)</f>
        <v>37831</v>
      </c>
      <c r="J18" s="323"/>
      <c r="K18" s="323">
        <f>SUM(K8:K17)</f>
        <v>9625</v>
      </c>
      <c r="L18" s="296">
        <f>SUM(L8:L17)</f>
        <v>9298</v>
      </c>
      <c r="M18" s="296"/>
      <c r="N18" s="25">
        <f>SUM(N8:N17)</f>
        <v>57200</v>
      </c>
    </row>
    <row r="19" spans="1:14" s="39" customFormat="1" ht="12.75">
      <c r="A19" s="317" t="s">
        <v>266</v>
      </c>
      <c r="B19" s="312">
        <f>SUM(C19:N19)</f>
        <v>1500</v>
      </c>
      <c r="C19" s="324">
        <v>1500</v>
      </c>
      <c r="D19" s="325"/>
      <c r="E19" s="326"/>
      <c r="F19" s="327"/>
      <c r="G19" s="327"/>
      <c r="H19" s="327"/>
      <c r="I19" s="327"/>
      <c r="J19" s="327"/>
      <c r="K19" s="327"/>
      <c r="L19" s="328"/>
      <c r="M19" s="328"/>
      <c r="N19" s="329"/>
    </row>
    <row r="20" spans="1:14" s="39" customFormat="1" ht="12.75">
      <c r="A20" s="330" t="s">
        <v>267</v>
      </c>
      <c r="B20" s="331">
        <f>SUM(C20:N20)</f>
        <v>1700</v>
      </c>
      <c r="C20" s="332">
        <v>1700</v>
      </c>
      <c r="D20" s="333"/>
      <c r="E20" s="334"/>
      <c r="F20" s="335"/>
      <c r="G20" s="335"/>
      <c r="H20" s="335"/>
      <c r="I20" s="335"/>
      <c r="J20" s="335"/>
      <c r="K20" s="335"/>
      <c r="L20" s="336"/>
      <c r="M20" s="336"/>
      <c r="N20" s="337"/>
    </row>
    <row r="21" spans="1:14" s="39" customFormat="1" ht="12.75">
      <c r="A21" s="21" t="s">
        <v>268</v>
      </c>
      <c r="B21" s="319">
        <f>SUM(C21:N21)</f>
        <v>3205</v>
      </c>
      <c r="C21" s="23">
        <v>3205</v>
      </c>
      <c r="D21" s="22"/>
      <c r="E21" s="338"/>
      <c r="F21" s="339"/>
      <c r="G21" s="339"/>
      <c r="H21" s="339"/>
      <c r="I21" s="339"/>
      <c r="J21" s="339"/>
      <c r="K21" s="339"/>
      <c r="L21" s="340"/>
      <c r="M21" s="340"/>
      <c r="N21" s="341"/>
    </row>
    <row r="22" spans="1:14" s="39" customFormat="1" ht="12.75">
      <c r="A22" s="295" t="s">
        <v>269</v>
      </c>
      <c r="B22" s="25">
        <f aca="true" t="shared" si="1" ref="B22:I22">SUM(B19:B21)</f>
        <v>6405</v>
      </c>
      <c r="C22" s="295">
        <f t="shared" si="1"/>
        <v>6405</v>
      </c>
      <c r="D22" s="295">
        <f t="shared" si="1"/>
        <v>0</v>
      </c>
      <c r="E22" s="322">
        <f t="shared" si="1"/>
        <v>0</v>
      </c>
      <c r="F22" s="323">
        <f t="shared" si="1"/>
        <v>0</v>
      </c>
      <c r="G22" s="323">
        <f t="shared" si="1"/>
        <v>0</v>
      </c>
      <c r="H22" s="323">
        <f t="shared" si="1"/>
        <v>0</v>
      </c>
      <c r="I22" s="323">
        <f t="shared" si="1"/>
        <v>0</v>
      </c>
      <c r="J22" s="323"/>
      <c r="K22" s="323">
        <f>SUM(K19:K21)</f>
        <v>0</v>
      </c>
      <c r="L22" s="296">
        <f>SUM(L19:L21)</f>
        <v>0</v>
      </c>
      <c r="M22" s="296"/>
      <c r="N22" s="25">
        <f>SUM(N19:N21)</f>
        <v>0</v>
      </c>
    </row>
    <row r="23" spans="1:14" ht="12.75">
      <c r="A23" s="297" t="s">
        <v>270</v>
      </c>
      <c r="B23" s="312">
        <f>SUM(C23:N23)</f>
        <v>240000</v>
      </c>
      <c r="C23" s="313">
        <v>240000</v>
      </c>
      <c r="D23" s="312"/>
      <c r="E23" s="342"/>
      <c r="F23" s="343"/>
      <c r="G23" s="343"/>
      <c r="H23" s="343"/>
      <c r="I23" s="343"/>
      <c r="J23" s="343"/>
      <c r="K23" s="343"/>
      <c r="L23" s="289"/>
      <c r="M23" s="289"/>
      <c r="N23" s="312"/>
    </row>
    <row r="24" spans="1:14" ht="12.75">
      <c r="A24" s="15" t="s">
        <v>271</v>
      </c>
      <c r="B24" s="18">
        <f>SUM(C24:N24)</f>
        <v>43000</v>
      </c>
      <c r="C24" s="17">
        <v>43000</v>
      </c>
      <c r="D24" s="18"/>
      <c r="E24" s="318"/>
      <c r="F24" s="231"/>
      <c r="G24" s="231"/>
      <c r="H24" s="231"/>
      <c r="I24" s="231"/>
      <c r="J24" s="231"/>
      <c r="K24" s="231"/>
      <c r="L24" s="290"/>
      <c r="M24" s="290"/>
      <c r="N24" s="18"/>
    </row>
    <row r="25" spans="1:14" ht="12.75">
      <c r="A25" s="15" t="s">
        <v>272</v>
      </c>
      <c r="B25" s="18">
        <f>SUM(C25:N25)</f>
        <v>1000</v>
      </c>
      <c r="C25" s="17">
        <v>1000</v>
      </c>
      <c r="D25" s="18"/>
      <c r="E25" s="318"/>
      <c r="F25" s="231"/>
      <c r="G25" s="231"/>
      <c r="H25" s="231"/>
      <c r="I25" s="231"/>
      <c r="J25" s="231"/>
      <c r="K25" s="231"/>
      <c r="L25" s="290"/>
      <c r="M25" s="290"/>
      <c r="N25" s="18"/>
    </row>
    <row r="26" spans="1:14" ht="12.75">
      <c r="A26" s="15" t="s">
        <v>273</v>
      </c>
      <c r="B26" s="18">
        <f>SUM(C26:N26)</f>
        <v>4300</v>
      </c>
      <c r="C26" s="17">
        <v>4300</v>
      </c>
      <c r="D26" s="18"/>
      <c r="E26" s="318"/>
      <c r="F26" s="231"/>
      <c r="G26" s="231"/>
      <c r="H26" s="231"/>
      <c r="I26" s="231"/>
      <c r="J26" s="231"/>
      <c r="K26" s="231"/>
      <c r="L26" s="290"/>
      <c r="M26" s="290"/>
      <c r="N26" s="18"/>
    </row>
    <row r="27" spans="1:14" ht="12.75">
      <c r="A27" s="36" t="s">
        <v>274</v>
      </c>
      <c r="B27" s="319">
        <f>SUM(C27:N27)</f>
        <v>21000</v>
      </c>
      <c r="C27" s="38">
        <v>21000</v>
      </c>
      <c r="D27" s="319"/>
      <c r="E27" s="320"/>
      <c r="F27" s="321"/>
      <c r="G27" s="321"/>
      <c r="H27" s="321"/>
      <c r="I27" s="321"/>
      <c r="J27" s="321"/>
      <c r="K27" s="321"/>
      <c r="L27" s="294"/>
      <c r="M27" s="294"/>
      <c r="N27" s="319"/>
    </row>
    <row r="28" spans="1:14" s="39" customFormat="1" ht="12.75">
      <c r="A28" s="295" t="s">
        <v>12</v>
      </c>
      <c r="B28" s="25">
        <f aca="true" t="shared" si="2" ref="B28:I28">SUM(B23:B27)</f>
        <v>309300</v>
      </c>
      <c r="C28" s="295">
        <f t="shared" si="2"/>
        <v>309300</v>
      </c>
      <c r="D28" s="295">
        <f t="shared" si="2"/>
        <v>0</v>
      </c>
      <c r="E28" s="322">
        <f t="shared" si="2"/>
        <v>0</v>
      </c>
      <c r="F28" s="323">
        <f t="shared" si="2"/>
        <v>0</v>
      </c>
      <c r="G28" s="323">
        <f t="shared" si="2"/>
        <v>0</v>
      </c>
      <c r="H28" s="323">
        <f t="shared" si="2"/>
        <v>0</v>
      </c>
      <c r="I28" s="323">
        <f t="shared" si="2"/>
        <v>0</v>
      </c>
      <c r="J28" s="323"/>
      <c r="K28" s="323">
        <f>SUM(K23:K27)</f>
        <v>0</v>
      </c>
      <c r="L28" s="296">
        <f>SUM(L23:L27)</f>
        <v>0</v>
      </c>
      <c r="M28" s="296"/>
      <c r="N28" s="25">
        <f>SUM(N23:N27)</f>
        <v>0</v>
      </c>
    </row>
    <row r="29" spans="1:14" s="39" customFormat="1" ht="12.75">
      <c r="A29" s="295" t="s">
        <v>275</v>
      </c>
      <c r="B29" s="25">
        <f>SUM(C29)</f>
        <v>2299</v>
      </c>
      <c r="C29" s="344">
        <v>2299</v>
      </c>
      <c r="D29" s="322">
        <v>0</v>
      </c>
      <c r="E29" s="322">
        <v>0</v>
      </c>
      <c r="F29" s="323">
        <v>0</v>
      </c>
      <c r="G29" s="323">
        <v>0</v>
      </c>
      <c r="H29" s="323">
        <v>0</v>
      </c>
      <c r="I29" s="323">
        <v>0</v>
      </c>
      <c r="J29" s="323"/>
      <c r="K29" s="323">
        <v>0</v>
      </c>
      <c r="L29" s="296">
        <v>0</v>
      </c>
      <c r="M29" s="296"/>
      <c r="N29" s="25">
        <v>0</v>
      </c>
    </row>
    <row r="30" spans="1:14" ht="12.75">
      <c r="A30" s="297" t="s">
        <v>276</v>
      </c>
      <c r="B30" s="312">
        <f>SUM(C30:N30)</f>
        <v>73405</v>
      </c>
      <c r="C30" s="313">
        <v>73405</v>
      </c>
      <c r="D30" s="312"/>
      <c r="E30" s="342"/>
      <c r="F30" s="343"/>
      <c r="G30" s="343"/>
      <c r="H30" s="343"/>
      <c r="I30" s="343"/>
      <c r="J30" s="343"/>
      <c r="K30" s="343"/>
      <c r="L30" s="289"/>
      <c r="M30" s="289"/>
      <c r="N30" s="312"/>
    </row>
    <row r="31" spans="1:14" ht="12.75">
      <c r="A31" s="15" t="s">
        <v>277</v>
      </c>
      <c r="B31" s="18">
        <f>SUM(C31:N31)</f>
        <v>14188</v>
      </c>
      <c r="C31" s="17">
        <v>14188</v>
      </c>
      <c r="D31" s="18"/>
      <c r="E31" s="318"/>
      <c r="F31" s="231"/>
      <c r="G31" s="231"/>
      <c r="H31" s="231"/>
      <c r="I31" s="231"/>
      <c r="J31" s="231"/>
      <c r="K31" s="231"/>
      <c r="L31" s="290"/>
      <c r="M31" s="290"/>
      <c r="N31" s="18"/>
    </row>
    <row r="32" spans="1:14" ht="12.75">
      <c r="A32" s="15" t="s">
        <v>278</v>
      </c>
      <c r="B32" s="18">
        <f>SUM(C32:N32)</f>
        <v>0</v>
      </c>
      <c r="C32" s="17">
        <v>0</v>
      </c>
      <c r="D32" s="18"/>
      <c r="E32" s="318"/>
      <c r="F32" s="231"/>
      <c r="G32" s="231"/>
      <c r="H32" s="231"/>
      <c r="I32" s="231"/>
      <c r="J32" s="231"/>
      <c r="K32" s="231"/>
      <c r="L32" s="290"/>
      <c r="M32" s="290"/>
      <c r="N32" s="18"/>
    </row>
    <row r="33" spans="1:14" ht="12.75">
      <c r="A33" s="15" t="s">
        <v>279</v>
      </c>
      <c r="B33" s="18">
        <f>SUM(C33:N33)</f>
        <v>0</v>
      </c>
      <c r="C33" s="17">
        <v>0</v>
      </c>
      <c r="D33" s="18"/>
      <c r="E33" s="318"/>
      <c r="F33" s="231"/>
      <c r="G33" s="231"/>
      <c r="H33" s="231"/>
      <c r="I33" s="231"/>
      <c r="J33" s="231"/>
      <c r="K33" s="231"/>
      <c r="L33" s="290"/>
      <c r="M33" s="290"/>
      <c r="N33" s="18"/>
    </row>
    <row r="34" spans="1:14" ht="12.75">
      <c r="A34" s="36" t="s">
        <v>280</v>
      </c>
      <c r="B34" s="319">
        <f>SUM(C34:N34)</f>
        <v>30000</v>
      </c>
      <c r="C34" s="38">
        <v>30000</v>
      </c>
      <c r="D34" s="319"/>
      <c r="E34" s="320"/>
      <c r="F34" s="321"/>
      <c r="G34" s="321"/>
      <c r="H34" s="321"/>
      <c r="I34" s="321"/>
      <c r="J34" s="321"/>
      <c r="K34" s="321"/>
      <c r="L34" s="294"/>
      <c r="M34" s="294"/>
      <c r="N34" s="319"/>
    </row>
    <row r="35" spans="1:14" s="39" customFormat="1" ht="12.75">
      <c r="A35" s="295" t="s">
        <v>281</v>
      </c>
      <c r="B35" s="25">
        <f aca="true" t="shared" si="3" ref="B35:I35">SUM(B30:B34)</f>
        <v>117593</v>
      </c>
      <c r="C35" s="295">
        <f t="shared" si="3"/>
        <v>117593</v>
      </c>
      <c r="D35" s="295">
        <f t="shared" si="3"/>
        <v>0</v>
      </c>
      <c r="E35" s="295">
        <f t="shared" si="3"/>
        <v>0</v>
      </c>
      <c r="F35" s="295">
        <f t="shared" si="3"/>
        <v>0</v>
      </c>
      <c r="G35" s="295">
        <f t="shared" si="3"/>
        <v>0</v>
      </c>
      <c r="H35" s="295">
        <f t="shared" si="3"/>
        <v>0</v>
      </c>
      <c r="I35" s="295">
        <f t="shared" si="3"/>
        <v>0</v>
      </c>
      <c r="J35" s="295"/>
      <c r="K35" s="295">
        <f>SUM(K30:K34)</f>
        <v>0</v>
      </c>
      <c r="L35" s="295">
        <f>SUM(L30:L34)</f>
        <v>0</v>
      </c>
      <c r="M35" s="295"/>
      <c r="N35" s="25">
        <f>SUM(N30:N34)</f>
        <v>0</v>
      </c>
    </row>
    <row r="36" spans="1:14" ht="12.75">
      <c r="A36" s="297" t="s">
        <v>282</v>
      </c>
      <c r="B36" s="312">
        <f>SUM(C36:N36)</f>
        <v>18499</v>
      </c>
      <c r="C36" s="313">
        <v>18499</v>
      </c>
      <c r="D36" s="312"/>
      <c r="E36" s="342"/>
      <c r="F36" s="343"/>
      <c r="G36" s="343"/>
      <c r="H36" s="343"/>
      <c r="I36" s="343"/>
      <c r="J36" s="343"/>
      <c r="K36" s="343"/>
      <c r="L36" s="289"/>
      <c r="M36" s="289"/>
      <c r="N36" s="312"/>
    </row>
    <row r="37" spans="1:14" ht="12.75">
      <c r="A37" s="36" t="s">
        <v>283</v>
      </c>
      <c r="B37" s="319">
        <f>SUM(C37:N37)</f>
        <v>418181</v>
      </c>
      <c r="C37" s="38">
        <v>418181</v>
      </c>
      <c r="D37" s="319"/>
      <c r="E37" s="320"/>
      <c r="F37" s="321"/>
      <c r="G37" s="321"/>
      <c r="H37" s="321"/>
      <c r="I37" s="321"/>
      <c r="J37" s="321"/>
      <c r="K37" s="321"/>
      <c r="L37" s="294"/>
      <c r="M37" s="294"/>
      <c r="N37" s="319"/>
    </row>
    <row r="38" spans="1:14" s="39" customFormat="1" ht="12.75">
      <c r="A38" s="295" t="s">
        <v>284</v>
      </c>
      <c r="B38" s="25">
        <f aca="true" t="shared" si="4" ref="B38:I38">SUM(B36:B37)</f>
        <v>436680</v>
      </c>
      <c r="C38" s="295">
        <f t="shared" si="4"/>
        <v>436680</v>
      </c>
      <c r="D38" s="295">
        <f t="shared" si="4"/>
        <v>0</v>
      </c>
      <c r="E38" s="295">
        <f t="shared" si="4"/>
        <v>0</v>
      </c>
      <c r="F38" s="295">
        <f t="shared" si="4"/>
        <v>0</v>
      </c>
      <c r="G38" s="295">
        <f t="shared" si="4"/>
        <v>0</v>
      </c>
      <c r="H38" s="295">
        <f t="shared" si="4"/>
        <v>0</v>
      </c>
      <c r="I38" s="295">
        <f t="shared" si="4"/>
        <v>0</v>
      </c>
      <c r="J38" s="295"/>
      <c r="K38" s="295">
        <f>SUM(K36:K37)</f>
        <v>0</v>
      </c>
      <c r="L38" s="295">
        <f>SUM(L36:L37)</f>
        <v>0</v>
      </c>
      <c r="M38" s="295"/>
      <c r="N38" s="25">
        <f>SUM(N36:N37)</f>
        <v>0</v>
      </c>
    </row>
    <row r="39" spans="1:14" s="27" customFormat="1" ht="12.75">
      <c r="A39" s="317" t="s">
        <v>285</v>
      </c>
      <c r="B39" s="325">
        <f aca="true" t="shared" si="5" ref="B39:B48">SUM(C39:N39)</f>
        <v>0</v>
      </c>
      <c r="C39" s="324"/>
      <c r="D39" s="325"/>
      <c r="E39" s="345"/>
      <c r="F39" s="346"/>
      <c r="G39" s="346"/>
      <c r="H39" s="346"/>
      <c r="I39" s="346"/>
      <c r="J39" s="346"/>
      <c r="K39" s="346"/>
      <c r="L39" s="347"/>
      <c r="M39" s="347"/>
      <c r="N39" s="325"/>
    </row>
    <row r="40" spans="1:14" s="27" customFormat="1" ht="12.75">
      <c r="A40" s="15" t="s">
        <v>286</v>
      </c>
      <c r="B40" s="16">
        <f t="shared" si="5"/>
        <v>1180</v>
      </c>
      <c r="C40" s="17">
        <v>1180</v>
      </c>
      <c r="D40" s="16"/>
      <c r="E40" s="348"/>
      <c r="F40" s="349"/>
      <c r="G40" s="349"/>
      <c r="H40" s="349"/>
      <c r="I40" s="349"/>
      <c r="J40" s="349"/>
      <c r="K40" s="349"/>
      <c r="L40" s="350"/>
      <c r="M40" s="350"/>
      <c r="N40" s="16"/>
    </row>
    <row r="41" spans="1:14" s="27" customFormat="1" ht="12.75">
      <c r="A41" s="15" t="s">
        <v>287</v>
      </c>
      <c r="B41" s="351">
        <f t="shared" si="5"/>
        <v>0</v>
      </c>
      <c r="C41" s="17"/>
      <c r="D41" s="16"/>
      <c r="E41" s="348"/>
      <c r="F41" s="349"/>
      <c r="G41" s="349"/>
      <c r="H41" s="349"/>
      <c r="I41" s="349"/>
      <c r="J41" s="349"/>
      <c r="K41" s="349"/>
      <c r="L41" s="350"/>
      <c r="M41" s="350"/>
      <c r="N41" s="16"/>
    </row>
    <row r="42" spans="1:14" s="27" customFormat="1" ht="12.75">
      <c r="A42" s="15" t="s">
        <v>288</v>
      </c>
      <c r="B42" s="16">
        <f t="shared" si="5"/>
        <v>0</v>
      </c>
      <c r="C42" s="17"/>
      <c r="D42" s="16"/>
      <c r="E42" s="348"/>
      <c r="F42" s="349"/>
      <c r="G42" s="349"/>
      <c r="H42" s="349"/>
      <c r="I42" s="349"/>
      <c r="J42" s="349"/>
      <c r="K42" s="349"/>
      <c r="L42" s="350"/>
      <c r="M42" s="350"/>
      <c r="N42" s="16"/>
    </row>
    <row r="43" spans="1:14" s="27" customFormat="1" ht="12.75">
      <c r="A43" s="15" t="s">
        <v>289</v>
      </c>
      <c r="B43" s="16">
        <f t="shared" si="5"/>
        <v>0</v>
      </c>
      <c r="C43" s="17"/>
      <c r="D43" s="16"/>
      <c r="E43" s="348"/>
      <c r="F43" s="349"/>
      <c r="G43" s="349"/>
      <c r="H43" s="349"/>
      <c r="I43" s="349"/>
      <c r="J43" s="349"/>
      <c r="K43" s="349"/>
      <c r="L43" s="350"/>
      <c r="M43" s="350"/>
      <c r="N43" s="16"/>
    </row>
    <row r="44" spans="1:14" s="27" customFormat="1" ht="12.75">
      <c r="A44" s="607" t="s">
        <v>569</v>
      </c>
      <c r="B44" s="16">
        <f t="shared" si="5"/>
        <v>20</v>
      </c>
      <c r="C44" s="17">
        <v>20</v>
      </c>
      <c r="D44" s="16"/>
      <c r="E44" s="348"/>
      <c r="F44" s="349"/>
      <c r="G44" s="349"/>
      <c r="H44" s="349"/>
      <c r="I44" s="349"/>
      <c r="J44" s="349"/>
      <c r="K44" s="349"/>
      <c r="L44" s="350"/>
      <c r="M44" s="350"/>
      <c r="N44" s="16"/>
    </row>
    <row r="45" spans="1:14" s="27" customFormat="1" ht="12.75">
      <c r="A45" s="607" t="s">
        <v>570</v>
      </c>
      <c r="B45" s="16">
        <f t="shared" si="5"/>
        <v>1399</v>
      </c>
      <c r="C45" s="17">
        <v>1399</v>
      </c>
      <c r="D45" s="16"/>
      <c r="E45" s="348"/>
      <c r="F45" s="349"/>
      <c r="G45" s="349"/>
      <c r="H45" s="349"/>
      <c r="I45" s="349"/>
      <c r="J45" s="349"/>
      <c r="K45" s="349"/>
      <c r="L45" s="350"/>
      <c r="M45" s="350"/>
      <c r="N45" s="16"/>
    </row>
    <row r="46" spans="1:14" s="27" customFormat="1" ht="12.75">
      <c r="A46" s="15" t="s">
        <v>290</v>
      </c>
      <c r="B46" s="16">
        <f t="shared" si="5"/>
        <v>0</v>
      </c>
      <c r="C46" s="17"/>
      <c r="D46" s="16"/>
      <c r="E46" s="348"/>
      <c r="F46" s="349"/>
      <c r="G46" s="349"/>
      <c r="H46" s="349"/>
      <c r="I46" s="349"/>
      <c r="J46" s="349"/>
      <c r="K46" s="349"/>
      <c r="L46" s="350"/>
      <c r="M46" s="350"/>
      <c r="N46" s="16"/>
    </row>
    <row r="47" spans="1:14" s="27" customFormat="1" ht="12.75">
      <c r="A47" s="15" t="s">
        <v>291</v>
      </c>
      <c r="B47" s="16">
        <f t="shared" si="5"/>
        <v>700</v>
      </c>
      <c r="C47" s="17">
        <v>700</v>
      </c>
      <c r="D47" s="16"/>
      <c r="E47" s="348"/>
      <c r="F47" s="349"/>
      <c r="G47" s="349"/>
      <c r="H47" s="349"/>
      <c r="I47" s="349"/>
      <c r="J47" s="349"/>
      <c r="K47" s="349"/>
      <c r="L47" s="350"/>
      <c r="M47" s="350"/>
      <c r="N47" s="16"/>
    </row>
    <row r="48" spans="1:14" s="27" customFormat="1" ht="12.75">
      <c r="A48" s="21" t="s">
        <v>292</v>
      </c>
      <c r="B48" s="22">
        <f t="shared" si="5"/>
        <v>57288</v>
      </c>
      <c r="C48" s="23">
        <v>57288</v>
      </c>
      <c r="D48" s="22"/>
      <c r="E48" s="352"/>
      <c r="F48" s="353"/>
      <c r="G48" s="353"/>
      <c r="H48" s="353"/>
      <c r="I48" s="353"/>
      <c r="J48" s="353"/>
      <c r="K48" s="353"/>
      <c r="L48" s="354"/>
      <c r="M48" s="354"/>
      <c r="N48" s="22"/>
    </row>
    <row r="49" spans="1:14" s="39" customFormat="1" ht="12.75">
      <c r="A49" s="295" t="s">
        <v>293</v>
      </c>
      <c r="B49" s="25">
        <f>SUM(B39:B48)</f>
        <v>60587</v>
      </c>
      <c r="C49" s="295">
        <f>SUM(C39:C48)</f>
        <v>60587</v>
      </c>
      <c r="D49" s="295">
        <f>SUM(D39:D48)</f>
        <v>0</v>
      </c>
      <c r="E49" s="322">
        <f>SUM(E47:E48)</f>
        <v>0</v>
      </c>
      <c r="F49" s="323">
        <f>SUM(F47:F48)</f>
        <v>0</v>
      </c>
      <c r="G49" s="323">
        <f>SUM(G47:G48)</f>
        <v>0</v>
      </c>
      <c r="H49" s="323">
        <f>SUM(H47:H48)</f>
        <v>0</v>
      </c>
      <c r="I49" s="323">
        <f>SUM(I47:I48)</f>
        <v>0</v>
      </c>
      <c r="J49" s="323"/>
      <c r="K49" s="323">
        <f>SUM(K47:K48)</f>
        <v>0</v>
      </c>
      <c r="L49" s="296">
        <f>SUM(L47:L48)</f>
        <v>0</v>
      </c>
      <c r="M49" s="296"/>
      <c r="N49" s="25">
        <f>SUM(N47:N48)</f>
        <v>0</v>
      </c>
    </row>
    <row r="50" spans="1:14" s="39" customFormat="1" ht="12.75">
      <c r="A50" s="355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</row>
    <row r="51" spans="1:14" s="39" customFormat="1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s="39" customFormat="1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1:14" s="39" customFormat="1" ht="12.75">
      <c r="A53" s="28"/>
      <c r="B53" s="28"/>
      <c r="C53" s="28"/>
      <c r="D53" s="28"/>
      <c r="E53" s="28" t="s">
        <v>294</v>
      </c>
      <c r="F53" s="28"/>
      <c r="G53" s="28"/>
      <c r="H53" s="28"/>
      <c r="I53" s="28"/>
      <c r="J53" s="28"/>
      <c r="K53" s="28"/>
      <c r="L53" s="28"/>
      <c r="M53" s="28"/>
      <c r="N53" s="28"/>
    </row>
    <row r="54" spans="1:14" s="39" customFormat="1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 s="39" customFormat="1" ht="12.75">
      <c r="A55" s="356"/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</row>
    <row r="56" spans="1:14" s="39" customFormat="1" ht="12.75">
      <c r="A56" s="685" t="s">
        <v>66</v>
      </c>
      <c r="B56" s="685" t="s">
        <v>241</v>
      </c>
      <c r="C56" s="686" t="s">
        <v>242</v>
      </c>
      <c r="D56" s="686" t="s">
        <v>243</v>
      </c>
      <c r="E56" s="688" t="s">
        <v>244</v>
      </c>
      <c r="F56" s="688"/>
      <c r="G56" s="688"/>
      <c r="H56" s="688"/>
      <c r="I56" s="688"/>
      <c r="J56" s="688"/>
      <c r="K56" s="688"/>
      <c r="L56" s="688"/>
      <c r="M56" s="357"/>
      <c r="N56" s="306" t="s">
        <v>246</v>
      </c>
    </row>
    <row r="57" spans="1:14" ht="12.75">
      <c r="A57" s="685"/>
      <c r="B57" s="685"/>
      <c r="C57" s="686"/>
      <c r="D57" s="686"/>
      <c r="E57" s="307" t="s">
        <v>247</v>
      </c>
      <c r="F57" s="308" t="s">
        <v>248</v>
      </c>
      <c r="G57" s="308" t="s">
        <v>249</v>
      </c>
      <c r="H57" s="308" t="s">
        <v>250</v>
      </c>
      <c r="I57" s="308" t="s">
        <v>251</v>
      </c>
      <c r="J57" s="308" t="s">
        <v>252</v>
      </c>
      <c r="K57" s="308" t="s">
        <v>253</v>
      </c>
      <c r="L57" s="309" t="s">
        <v>254</v>
      </c>
      <c r="M57" s="309"/>
      <c r="N57" s="311" t="s">
        <v>256</v>
      </c>
    </row>
    <row r="58" spans="1:14" ht="12.75">
      <c r="A58" s="15" t="s">
        <v>295</v>
      </c>
      <c r="B58" s="18">
        <f>SUM(C58:N58)</f>
        <v>1599</v>
      </c>
      <c r="C58" s="17">
        <v>1599</v>
      </c>
      <c r="D58" s="18"/>
      <c r="E58" s="318"/>
      <c r="F58" s="231"/>
      <c r="G58" s="231"/>
      <c r="H58" s="231"/>
      <c r="I58" s="231"/>
      <c r="J58" s="231"/>
      <c r="K58" s="231"/>
      <c r="L58" s="290"/>
      <c r="M58" s="290"/>
      <c r="N58" s="18"/>
    </row>
    <row r="59" spans="1:14" ht="12.75">
      <c r="A59" s="15" t="s">
        <v>296</v>
      </c>
      <c r="B59" s="18">
        <f>SUM(C59:N59)</f>
        <v>188</v>
      </c>
      <c r="C59" s="17">
        <v>188</v>
      </c>
      <c r="D59" s="18"/>
      <c r="E59" s="318"/>
      <c r="F59" s="231"/>
      <c r="G59" s="231"/>
      <c r="H59" s="231"/>
      <c r="I59" s="231"/>
      <c r="J59" s="231"/>
      <c r="K59" s="231"/>
      <c r="L59" s="290"/>
      <c r="M59" s="290"/>
      <c r="N59" s="18"/>
    </row>
    <row r="60" spans="1:14" ht="12.75">
      <c r="A60" s="36" t="s">
        <v>297</v>
      </c>
      <c r="B60" s="319">
        <f>SUM(C60:N60)</f>
        <v>43417</v>
      </c>
      <c r="C60" s="38">
        <v>43417</v>
      </c>
      <c r="D60" s="319"/>
      <c r="E60" s="320"/>
      <c r="F60" s="321"/>
      <c r="G60" s="321"/>
      <c r="H60" s="321"/>
      <c r="I60" s="321"/>
      <c r="J60" s="321"/>
      <c r="K60" s="321"/>
      <c r="L60" s="294"/>
      <c r="M60" s="294"/>
      <c r="N60" s="319"/>
    </row>
    <row r="61" spans="1:14" s="39" customFormat="1" ht="12.75">
      <c r="A61" s="295" t="s">
        <v>298</v>
      </c>
      <c r="B61" s="25">
        <f aca="true" t="shared" si="6" ref="B61:I61">SUM(B58:B60)</f>
        <v>45204</v>
      </c>
      <c r="C61" s="295">
        <f t="shared" si="6"/>
        <v>45204</v>
      </c>
      <c r="D61" s="295">
        <f t="shared" si="6"/>
        <v>0</v>
      </c>
      <c r="E61" s="322">
        <f t="shared" si="6"/>
        <v>0</v>
      </c>
      <c r="F61" s="323">
        <f t="shared" si="6"/>
        <v>0</v>
      </c>
      <c r="G61" s="323">
        <f t="shared" si="6"/>
        <v>0</v>
      </c>
      <c r="H61" s="323">
        <f t="shared" si="6"/>
        <v>0</v>
      </c>
      <c r="I61" s="323">
        <f t="shared" si="6"/>
        <v>0</v>
      </c>
      <c r="J61" s="323"/>
      <c r="K61" s="323">
        <f>SUM(K58:K60)</f>
        <v>0</v>
      </c>
      <c r="L61" s="296">
        <f>SUM(L58:L60)</f>
        <v>0</v>
      </c>
      <c r="M61" s="296"/>
      <c r="N61" s="25">
        <f>SUM(N58:N60)</f>
        <v>0</v>
      </c>
    </row>
    <row r="62" spans="1:14" s="27" customFormat="1" ht="12.75">
      <c r="A62" s="358" t="s">
        <v>299</v>
      </c>
      <c r="B62" s="359">
        <f aca="true" t="shared" si="7" ref="B62:B71">SUM(C62:N62)</f>
        <v>0</v>
      </c>
      <c r="C62" s="360">
        <v>0</v>
      </c>
      <c r="D62" s="359">
        <v>0</v>
      </c>
      <c r="E62" s="361">
        <v>0</v>
      </c>
      <c r="F62" s="362">
        <v>0</v>
      </c>
      <c r="G62" s="362">
        <v>0</v>
      </c>
      <c r="H62" s="362">
        <v>0</v>
      </c>
      <c r="I62" s="362">
        <v>0</v>
      </c>
      <c r="J62" s="362"/>
      <c r="K62" s="362">
        <v>0</v>
      </c>
      <c r="L62" s="363">
        <v>0</v>
      </c>
      <c r="M62" s="363"/>
      <c r="N62" s="364">
        <v>0</v>
      </c>
    </row>
    <row r="63" spans="1:14" ht="12.75">
      <c r="A63" s="297" t="s">
        <v>300</v>
      </c>
      <c r="B63" s="312">
        <f t="shared" si="7"/>
        <v>492692</v>
      </c>
      <c r="C63" s="313"/>
      <c r="D63" s="365"/>
      <c r="E63" s="342"/>
      <c r="F63" s="343"/>
      <c r="G63" s="343"/>
      <c r="H63" s="343"/>
      <c r="I63" s="343"/>
      <c r="J63" s="343">
        <v>14706</v>
      </c>
      <c r="K63" s="343"/>
      <c r="L63" s="289"/>
      <c r="M63" s="289"/>
      <c r="N63" s="366">
        <v>477986</v>
      </c>
    </row>
    <row r="64" spans="1:14" ht="12.75">
      <c r="A64" s="15" t="s">
        <v>301</v>
      </c>
      <c r="B64" s="18">
        <f t="shared" si="7"/>
        <v>0</v>
      </c>
      <c r="C64" s="17"/>
      <c r="D64" s="367"/>
      <c r="E64" s="318"/>
      <c r="F64" s="231"/>
      <c r="G64" s="231"/>
      <c r="H64" s="231"/>
      <c r="I64" s="231"/>
      <c r="J64" s="231"/>
      <c r="K64" s="231"/>
      <c r="L64" s="290"/>
      <c r="M64" s="290"/>
      <c r="N64" s="368"/>
    </row>
    <row r="65" spans="1:14" ht="12.75">
      <c r="A65" s="15" t="s">
        <v>302</v>
      </c>
      <c r="B65" s="18">
        <f t="shared" si="7"/>
        <v>1700</v>
      </c>
      <c r="C65" s="17">
        <v>1700</v>
      </c>
      <c r="D65" s="367"/>
      <c r="E65" s="318"/>
      <c r="F65" s="231"/>
      <c r="G65" s="231"/>
      <c r="H65" s="231"/>
      <c r="I65" s="231"/>
      <c r="J65" s="231"/>
      <c r="K65" s="231"/>
      <c r="L65" s="290"/>
      <c r="M65" s="290"/>
      <c r="N65" s="368"/>
    </row>
    <row r="66" spans="1:14" ht="12.75">
      <c r="A66" s="15" t="s">
        <v>303</v>
      </c>
      <c r="B66" s="18">
        <f t="shared" si="7"/>
        <v>9100</v>
      </c>
      <c r="C66" s="17">
        <v>9100</v>
      </c>
      <c r="D66" s="367"/>
      <c r="E66" s="318"/>
      <c r="F66" s="231"/>
      <c r="G66" s="231"/>
      <c r="H66" s="231"/>
      <c r="I66" s="231"/>
      <c r="J66" s="231"/>
      <c r="K66" s="231"/>
      <c r="L66" s="290"/>
      <c r="M66" s="290"/>
      <c r="N66" s="368"/>
    </row>
    <row r="67" spans="1:14" ht="12.75">
      <c r="A67" s="369" t="s">
        <v>304</v>
      </c>
      <c r="B67" s="18">
        <f t="shared" si="7"/>
        <v>34038</v>
      </c>
      <c r="C67" s="17">
        <v>16338</v>
      </c>
      <c r="D67" s="367"/>
      <c r="E67" s="318"/>
      <c r="F67" s="231"/>
      <c r="G67" s="231"/>
      <c r="H67" s="231">
        <v>17700</v>
      </c>
      <c r="I67" s="231"/>
      <c r="J67" s="231"/>
      <c r="K67" s="231"/>
      <c r="L67" s="290"/>
      <c r="M67" s="290"/>
      <c r="N67" s="368"/>
    </row>
    <row r="68" spans="1:14" ht="12.75">
      <c r="A68" s="15" t="s">
        <v>305</v>
      </c>
      <c r="B68" s="18">
        <f t="shared" si="7"/>
        <v>5500</v>
      </c>
      <c r="C68" s="17">
        <v>5500</v>
      </c>
      <c r="D68" s="367"/>
      <c r="E68" s="318"/>
      <c r="F68" s="231"/>
      <c r="G68" s="231"/>
      <c r="H68" s="231"/>
      <c r="I68" s="231"/>
      <c r="J68" s="231"/>
      <c r="K68" s="231"/>
      <c r="L68" s="290"/>
      <c r="M68" s="290"/>
      <c r="N68" s="368"/>
    </row>
    <row r="69" spans="1:14" ht="12.75">
      <c r="A69" s="614" t="s">
        <v>306</v>
      </c>
      <c r="B69" s="615">
        <f t="shared" si="7"/>
        <v>1556</v>
      </c>
      <c r="C69" s="616">
        <v>1556</v>
      </c>
      <c r="D69" s="617"/>
      <c r="E69" s="618"/>
      <c r="F69" s="619"/>
      <c r="G69" s="619"/>
      <c r="H69" s="619"/>
      <c r="I69" s="619"/>
      <c r="J69" s="619"/>
      <c r="K69" s="619"/>
      <c r="L69" s="620"/>
      <c r="M69" s="620"/>
      <c r="N69" s="621"/>
    </row>
    <row r="70" spans="1:14" ht="12.75">
      <c r="A70" s="647" t="s">
        <v>571</v>
      </c>
      <c r="B70" s="648">
        <f t="shared" si="7"/>
        <v>1224</v>
      </c>
      <c r="C70" s="649">
        <v>1224</v>
      </c>
      <c r="D70" s="641"/>
      <c r="E70" s="642"/>
      <c r="F70" s="643"/>
      <c r="G70" s="643"/>
      <c r="H70" s="643"/>
      <c r="I70" s="643"/>
      <c r="J70" s="643"/>
      <c r="K70" s="643"/>
      <c r="L70" s="644"/>
      <c r="M70" s="644"/>
      <c r="N70" s="646"/>
    </row>
    <row r="71" spans="1:14" ht="12.75">
      <c r="A71" s="610" t="s">
        <v>634</v>
      </c>
      <c r="B71" s="331">
        <f t="shared" si="7"/>
        <v>2205</v>
      </c>
      <c r="C71" s="613">
        <v>2205</v>
      </c>
      <c r="D71" s="611"/>
      <c r="E71" s="299"/>
      <c r="F71" s="3"/>
      <c r="G71" s="3"/>
      <c r="H71" s="3"/>
      <c r="I71" s="3"/>
      <c r="J71" s="3"/>
      <c r="K71" s="3"/>
      <c r="L71" s="640"/>
      <c r="M71" s="640"/>
      <c r="N71" s="612"/>
    </row>
    <row r="72" spans="1:14" ht="12.75">
      <c r="A72" s="372" t="s">
        <v>201</v>
      </c>
      <c r="B72" s="25">
        <f>SUM(B63:B71)</f>
        <v>548015</v>
      </c>
      <c r="C72" s="25">
        <f aca="true" t="shared" si="8" ref="C72:N72">SUM(C63:C71)</f>
        <v>37623</v>
      </c>
      <c r="D72" s="25">
        <f t="shared" si="8"/>
        <v>0</v>
      </c>
      <c r="E72" s="25">
        <f t="shared" si="8"/>
        <v>0</v>
      </c>
      <c r="F72" s="25">
        <f t="shared" si="8"/>
        <v>0</v>
      </c>
      <c r="G72" s="25">
        <f t="shared" si="8"/>
        <v>0</v>
      </c>
      <c r="H72" s="25">
        <f t="shared" si="8"/>
        <v>17700</v>
      </c>
      <c r="I72" s="25">
        <f t="shared" si="8"/>
        <v>0</v>
      </c>
      <c r="J72" s="25">
        <f t="shared" si="8"/>
        <v>14706</v>
      </c>
      <c r="K72" s="25">
        <f t="shared" si="8"/>
        <v>0</v>
      </c>
      <c r="L72" s="25">
        <f t="shared" si="8"/>
        <v>0</v>
      </c>
      <c r="M72" s="25">
        <f t="shared" si="8"/>
        <v>0</v>
      </c>
      <c r="N72" s="25">
        <f t="shared" si="8"/>
        <v>477986</v>
      </c>
    </row>
    <row r="73" spans="1:14" ht="12.75">
      <c r="A73" s="301" t="s">
        <v>307</v>
      </c>
      <c r="B73" s="303">
        <f>SUM(C73:N73)</f>
        <v>0</v>
      </c>
      <c r="C73" s="373"/>
      <c r="D73" s="374"/>
      <c r="E73" s="375"/>
      <c r="F73" s="376"/>
      <c r="G73" s="376"/>
      <c r="H73" s="376"/>
      <c r="I73" s="376"/>
      <c r="J73" s="376"/>
      <c r="K73" s="376"/>
      <c r="L73" s="302"/>
      <c r="M73" s="302"/>
      <c r="N73" s="377"/>
    </row>
    <row r="74" spans="1:14" s="39" customFormat="1" ht="12.75">
      <c r="A74" s="295" t="s">
        <v>308</v>
      </c>
      <c r="B74" s="25">
        <f aca="true" t="shared" si="9" ref="B74:I74">SUM(B73)</f>
        <v>0</v>
      </c>
      <c r="C74" s="295">
        <f t="shared" si="9"/>
        <v>0</v>
      </c>
      <c r="D74" s="295">
        <f t="shared" si="9"/>
        <v>0</v>
      </c>
      <c r="E74" s="322">
        <f t="shared" si="9"/>
        <v>0</v>
      </c>
      <c r="F74" s="323">
        <f t="shared" si="9"/>
        <v>0</v>
      </c>
      <c r="G74" s="323">
        <f t="shared" si="9"/>
        <v>0</v>
      </c>
      <c r="H74" s="323">
        <f t="shared" si="9"/>
        <v>0</v>
      </c>
      <c r="I74" s="323">
        <f t="shared" si="9"/>
        <v>0</v>
      </c>
      <c r="J74" s="323"/>
      <c r="K74" s="323">
        <f>SUM(K73)</f>
        <v>0</v>
      </c>
      <c r="L74" s="296">
        <f>SUM(L73)</f>
        <v>0</v>
      </c>
      <c r="M74" s="296"/>
      <c r="N74" s="25">
        <f>SUM(N73)</f>
        <v>0</v>
      </c>
    </row>
    <row r="75" spans="1:14" s="39" customFormat="1" ht="12.75">
      <c r="A75" s="378" t="s">
        <v>309</v>
      </c>
      <c r="B75" s="10">
        <f>SUM(C75:N75)</f>
        <v>6585</v>
      </c>
      <c r="C75" s="11">
        <v>6585</v>
      </c>
      <c r="D75" s="379"/>
      <c r="E75" s="380"/>
      <c r="F75" s="381"/>
      <c r="G75" s="381"/>
      <c r="H75" s="381"/>
      <c r="I75" s="381"/>
      <c r="J75" s="381"/>
      <c r="K75" s="381"/>
      <c r="L75" s="382"/>
      <c r="M75" s="382"/>
      <c r="N75" s="383"/>
    </row>
    <row r="76" spans="1:14" s="39" customFormat="1" ht="12.75">
      <c r="A76" s="384" t="s">
        <v>310</v>
      </c>
      <c r="B76" s="16">
        <f>SUM(C76:N76)</f>
        <v>700000</v>
      </c>
      <c r="C76" s="17">
        <v>700000</v>
      </c>
      <c r="D76" s="298"/>
      <c r="E76" s="385"/>
      <c r="F76" s="386"/>
      <c r="G76" s="386"/>
      <c r="H76" s="386"/>
      <c r="I76" s="386"/>
      <c r="J76" s="386"/>
      <c r="K76" s="386"/>
      <c r="L76" s="387"/>
      <c r="M76" s="387"/>
      <c r="N76" s="388"/>
    </row>
    <row r="77" spans="1:14" s="27" customFormat="1" ht="12.75">
      <c r="A77" s="389" t="s">
        <v>311</v>
      </c>
      <c r="B77" s="24">
        <f>SUM(C77:N77)</f>
        <v>0</v>
      </c>
      <c r="C77" s="390"/>
      <c r="D77" s="391"/>
      <c r="E77" s="392"/>
      <c r="F77" s="393"/>
      <c r="G77" s="393"/>
      <c r="H77" s="393"/>
      <c r="I77" s="393"/>
      <c r="J77" s="393"/>
      <c r="K77" s="393"/>
      <c r="L77" s="394"/>
      <c r="M77" s="394"/>
      <c r="N77" s="24"/>
    </row>
    <row r="78" spans="1:14" s="27" customFormat="1" ht="12.75">
      <c r="A78" s="295" t="s">
        <v>206</v>
      </c>
      <c r="B78" s="25">
        <f aca="true" t="shared" si="10" ref="B78:L78">SUM(B75:B77)</f>
        <v>706585</v>
      </c>
      <c r="C78" s="295">
        <f t="shared" si="10"/>
        <v>706585</v>
      </c>
      <c r="D78" s="295">
        <f t="shared" si="10"/>
        <v>0</v>
      </c>
      <c r="E78" s="295">
        <f t="shared" si="10"/>
        <v>0</v>
      </c>
      <c r="F78" s="295">
        <f t="shared" si="10"/>
        <v>0</v>
      </c>
      <c r="G78" s="295">
        <f t="shared" si="10"/>
        <v>0</v>
      </c>
      <c r="H78" s="295">
        <f t="shared" si="10"/>
        <v>0</v>
      </c>
      <c r="I78" s="295">
        <f t="shared" si="10"/>
        <v>0</v>
      </c>
      <c r="J78" s="295">
        <f t="shared" si="10"/>
        <v>0</v>
      </c>
      <c r="K78" s="295">
        <f t="shared" si="10"/>
        <v>0</v>
      </c>
      <c r="L78" s="295">
        <f t="shared" si="10"/>
        <v>0</v>
      </c>
      <c r="M78" s="295"/>
      <c r="N78" s="295">
        <f>SUM(N75:N77)</f>
        <v>0</v>
      </c>
    </row>
    <row r="79" spans="1:14" s="27" customFormat="1" ht="12.75">
      <c r="A79" s="370" t="s">
        <v>312</v>
      </c>
      <c r="B79" s="16">
        <f>SUM(C79:N79)</f>
        <v>10000</v>
      </c>
      <c r="C79" s="23"/>
      <c r="D79" s="395"/>
      <c r="E79" s="352"/>
      <c r="F79" s="353"/>
      <c r="G79" s="353"/>
      <c r="H79" s="353"/>
      <c r="I79" s="353"/>
      <c r="J79" s="353"/>
      <c r="K79" s="353">
        <v>10000</v>
      </c>
      <c r="L79" s="354"/>
      <c r="M79" s="354"/>
      <c r="N79" s="22"/>
    </row>
    <row r="80" spans="1:14" s="27" customFormat="1" ht="12.75">
      <c r="A80" s="21" t="s">
        <v>313</v>
      </c>
      <c r="B80" s="22">
        <f>SUM(C80:N80)</f>
        <v>1400</v>
      </c>
      <c r="C80" s="23">
        <v>1400</v>
      </c>
      <c r="D80" s="395"/>
      <c r="E80" s="352"/>
      <c r="F80" s="353"/>
      <c r="G80" s="353"/>
      <c r="H80" s="353"/>
      <c r="I80" s="353"/>
      <c r="J80" s="353"/>
      <c r="K80" s="353"/>
      <c r="L80" s="354"/>
      <c r="M80" s="354"/>
      <c r="N80" s="22"/>
    </row>
    <row r="81" spans="1:14" s="39" customFormat="1" ht="12.75">
      <c r="A81" s="295" t="s">
        <v>314</v>
      </c>
      <c r="B81" s="25">
        <f aca="true" t="shared" si="11" ref="B81:I81">SUM(B79:B80)</f>
        <v>11400</v>
      </c>
      <c r="C81" s="295">
        <f t="shared" si="11"/>
        <v>1400</v>
      </c>
      <c r="D81" s="295">
        <f t="shared" si="11"/>
        <v>0</v>
      </c>
      <c r="E81" s="322">
        <f t="shared" si="11"/>
        <v>0</v>
      </c>
      <c r="F81" s="323">
        <f t="shared" si="11"/>
        <v>0</v>
      </c>
      <c r="G81" s="323">
        <f t="shared" si="11"/>
        <v>0</v>
      </c>
      <c r="H81" s="323">
        <f t="shared" si="11"/>
        <v>0</v>
      </c>
      <c r="I81" s="323">
        <f t="shared" si="11"/>
        <v>0</v>
      </c>
      <c r="J81" s="323"/>
      <c r="K81" s="323">
        <f>SUM(K79:K80)</f>
        <v>10000</v>
      </c>
      <c r="L81" s="296">
        <f>SUM(L79:L80)</f>
        <v>0</v>
      </c>
      <c r="M81" s="296"/>
      <c r="N81" s="25">
        <f>SUM(N79:N80)</f>
        <v>0</v>
      </c>
    </row>
    <row r="82" spans="1:14" s="27" customFormat="1" ht="12.75">
      <c r="A82" s="317"/>
      <c r="B82" s="325"/>
      <c r="C82" s="324"/>
      <c r="D82" s="396"/>
      <c r="E82" s="345"/>
      <c r="F82" s="346"/>
      <c r="G82" s="346"/>
      <c r="H82" s="346"/>
      <c r="I82" s="346"/>
      <c r="J82" s="346"/>
      <c r="K82" s="346"/>
      <c r="L82" s="347"/>
      <c r="M82" s="347"/>
      <c r="N82" s="325"/>
    </row>
    <row r="83" spans="1:14" ht="12.75">
      <c r="A83" s="298" t="s">
        <v>7</v>
      </c>
      <c r="B83" s="18"/>
      <c r="C83" s="17"/>
      <c r="D83" s="367"/>
      <c r="E83" s="318"/>
      <c r="F83" s="231"/>
      <c r="G83" s="231"/>
      <c r="H83" s="231"/>
      <c r="I83" s="231"/>
      <c r="J83" s="231"/>
      <c r="K83" s="231"/>
      <c r="L83" s="290"/>
      <c r="M83" s="290"/>
      <c r="N83" s="18"/>
    </row>
    <row r="84" spans="1:14" ht="12.75">
      <c r="A84" s="36" t="s">
        <v>315</v>
      </c>
      <c r="B84" s="319">
        <f>SUM(C84:N84)</f>
        <v>12000</v>
      </c>
      <c r="C84" s="38">
        <v>12000</v>
      </c>
      <c r="D84" s="371"/>
      <c r="E84" s="320"/>
      <c r="F84" s="321"/>
      <c r="G84" s="321"/>
      <c r="H84" s="321"/>
      <c r="I84" s="321"/>
      <c r="J84" s="321"/>
      <c r="K84" s="321"/>
      <c r="L84" s="294"/>
      <c r="M84" s="294"/>
      <c r="N84" s="319"/>
    </row>
    <row r="85" spans="1:14" ht="12.75">
      <c r="A85" s="36" t="s">
        <v>572</v>
      </c>
      <c r="B85" s="319">
        <f>SUM(C85:N85)</f>
        <v>40724</v>
      </c>
      <c r="C85" s="38">
        <v>40724</v>
      </c>
      <c r="D85" s="371"/>
      <c r="E85" s="320"/>
      <c r="F85" s="321"/>
      <c r="G85" s="321"/>
      <c r="H85" s="321"/>
      <c r="I85" s="321"/>
      <c r="J85" s="321"/>
      <c r="K85" s="321"/>
      <c r="L85" s="294"/>
      <c r="M85" s="294"/>
      <c r="N85" s="319"/>
    </row>
    <row r="86" spans="1:14" ht="12.75">
      <c r="A86" s="36" t="s">
        <v>635</v>
      </c>
      <c r="B86" s="319">
        <f>SUM(C86:N86)</f>
        <v>2205</v>
      </c>
      <c r="C86" s="38"/>
      <c r="D86" s="371"/>
      <c r="E86" s="320"/>
      <c r="F86" s="321"/>
      <c r="G86" s="321"/>
      <c r="H86" s="321"/>
      <c r="I86" s="321"/>
      <c r="J86" s="321"/>
      <c r="K86" s="321"/>
      <c r="L86" s="294"/>
      <c r="M86" s="294"/>
      <c r="N86" s="319">
        <v>2205</v>
      </c>
    </row>
    <row r="87" spans="1:14" ht="12.75">
      <c r="A87" s="370" t="s">
        <v>316</v>
      </c>
      <c r="B87" s="319">
        <f>SUM(C87:N87)</f>
        <v>8000</v>
      </c>
      <c r="C87" s="38">
        <v>8000</v>
      </c>
      <c r="D87" s="371"/>
      <c r="E87" s="320"/>
      <c r="F87" s="321"/>
      <c r="G87" s="321"/>
      <c r="H87" s="321"/>
      <c r="I87" s="321"/>
      <c r="J87" s="321"/>
      <c r="K87" s="321"/>
      <c r="L87" s="294"/>
      <c r="M87" s="294"/>
      <c r="N87" s="319"/>
    </row>
    <row r="88" spans="1:14" ht="12.75">
      <c r="A88" s="372" t="s">
        <v>317</v>
      </c>
      <c r="B88" s="25">
        <f>SUM(B84:B87)</f>
        <v>62929</v>
      </c>
      <c r="C88" s="295">
        <f>SUM(C84:C87)</f>
        <v>60724</v>
      </c>
      <c r="D88" s="295">
        <f>SUM(D84:D87)</f>
        <v>0</v>
      </c>
      <c r="E88" s="322">
        <f>SUM(E87)</f>
        <v>0</v>
      </c>
      <c r="F88" s="323">
        <f>SUM(F87)</f>
        <v>0</v>
      </c>
      <c r="G88" s="323">
        <f>SUM(G87)</f>
        <v>0</v>
      </c>
      <c r="H88" s="323">
        <f>SUM(H87)</f>
        <v>0</v>
      </c>
      <c r="I88" s="323">
        <f>SUM(I87)</f>
        <v>0</v>
      </c>
      <c r="J88" s="323"/>
      <c r="K88" s="323">
        <f>SUM(K87)</f>
        <v>0</v>
      </c>
      <c r="L88" s="296">
        <f>SUM(L87)</f>
        <v>0</v>
      </c>
      <c r="M88" s="296"/>
      <c r="N88" s="25">
        <f>SUM(N87)</f>
        <v>0</v>
      </c>
    </row>
    <row r="89" spans="1:14" ht="12.75">
      <c r="A89" s="297" t="s">
        <v>318</v>
      </c>
      <c r="B89" s="312">
        <f>SUM(C89:N89)</f>
        <v>1000</v>
      </c>
      <c r="C89" s="313">
        <v>1000</v>
      </c>
      <c r="D89" s="365"/>
      <c r="E89" s="342"/>
      <c r="F89" s="343"/>
      <c r="G89" s="343"/>
      <c r="H89" s="343"/>
      <c r="I89" s="343"/>
      <c r="J89" s="343"/>
      <c r="K89" s="343"/>
      <c r="L89" s="289"/>
      <c r="M89" s="289"/>
      <c r="N89" s="312"/>
    </row>
    <row r="90" spans="1:14" ht="12.75">
      <c r="A90" s="384" t="s">
        <v>319</v>
      </c>
      <c r="B90" s="18">
        <f>SUM(C90:N90)</f>
        <v>600</v>
      </c>
      <c r="C90" s="17">
        <v>600</v>
      </c>
      <c r="D90" s="367"/>
      <c r="E90" s="318"/>
      <c r="F90" s="231"/>
      <c r="G90" s="231"/>
      <c r="H90" s="231"/>
      <c r="I90" s="231"/>
      <c r="J90" s="231"/>
      <c r="K90" s="231"/>
      <c r="L90" s="290"/>
      <c r="M90" s="290"/>
      <c r="N90" s="18"/>
    </row>
    <row r="91" spans="1:14" ht="12.75">
      <c r="A91" s="384" t="s">
        <v>320</v>
      </c>
      <c r="B91" s="18">
        <f>SUM(C91:N91)</f>
        <v>1150</v>
      </c>
      <c r="C91" s="17">
        <v>1100</v>
      </c>
      <c r="D91" s="367">
        <v>50</v>
      </c>
      <c r="E91" s="318"/>
      <c r="F91" s="231"/>
      <c r="G91" s="231"/>
      <c r="H91" s="231"/>
      <c r="I91" s="231"/>
      <c r="J91" s="231"/>
      <c r="K91" s="231"/>
      <c r="L91" s="290"/>
      <c r="M91" s="290"/>
      <c r="N91" s="18"/>
    </row>
    <row r="92" spans="1:14" ht="12.75">
      <c r="A92" s="15" t="s">
        <v>321</v>
      </c>
      <c r="B92" s="18">
        <f>SUM(C92:N92)</f>
        <v>21635</v>
      </c>
      <c r="C92" s="17">
        <v>21635</v>
      </c>
      <c r="D92" s="367"/>
      <c r="E92" s="318"/>
      <c r="F92" s="231"/>
      <c r="G92" s="231"/>
      <c r="H92" s="231"/>
      <c r="I92" s="231"/>
      <c r="J92" s="231"/>
      <c r="K92" s="231"/>
      <c r="L92" s="290"/>
      <c r="M92" s="290"/>
      <c r="N92" s="18"/>
    </row>
    <row r="93" spans="1:14" ht="12.75">
      <c r="A93" s="36" t="s">
        <v>322</v>
      </c>
      <c r="B93" s="319">
        <f>SUM(C93:N93)</f>
        <v>400</v>
      </c>
      <c r="C93" s="38">
        <v>400</v>
      </c>
      <c r="D93" s="371"/>
      <c r="E93" s="320"/>
      <c r="F93" s="321"/>
      <c r="G93" s="321"/>
      <c r="H93" s="321"/>
      <c r="I93" s="321"/>
      <c r="J93" s="321"/>
      <c r="K93" s="321"/>
      <c r="L93" s="294"/>
      <c r="M93" s="294"/>
      <c r="N93" s="319"/>
    </row>
    <row r="94" spans="1:14" s="39" customFormat="1" ht="12.75">
      <c r="A94" s="295" t="s">
        <v>323</v>
      </c>
      <c r="B94" s="25">
        <f aca="true" t="shared" si="12" ref="B94:I94">SUM(B89:B93)</f>
        <v>24785</v>
      </c>
      <c r="C94" s="295">
        <f t="shared" si="12"/>
        <v>24735</v>
      </c>
      <c r="D94" s="295">
        <f t="shared" si="12"/>
        <v>50</v>
      </c>
      <c r="E94" s="322">
        <f t="shared" si="12"/>
        <v>0</v>
      </c>
      <c r="F94" s="323">
        <f t="shared" si="12"/>
        <v>0</v>
      </c>
      <c r="G94" s="323">
        <f t="shared" si="12"/>
        <v>0</v>
      </c>
      <c r="H94" s="323">
        <f t="shared" si="12"/>
        <v>0</v>
      </c>
      <c r="I94" s="323">
        <f t="shared" si="12"/>
        <v>0</v>
      </c>
      <c r="J94" s="323"/>
      <c r="K94" s="323">
        <f>SUM(K89:K93)</f>
        <v>0</v>
      </c>
      <c r="L94" s="296">
        <f>SUM(L89:L93)</f>
        <v>0</v>
      </c>
      <c r="M94" s="296"/>
      <c r="N94" s="25">
        <f>SUM(N89:N93)</f>
        <v>0</v>
      </c>
    </row>
    <row r="95" spans="1:14" ht="12.75">
      <c r="A95" s="301" t="s">
        <v>324</v>
      </c>
      <c r="B95" s="303">
        <f>SUM(C95:N95)</f>
        <v>0</v>
      </c>
      <c r="C95" s="373">
        <v>0</v>
      </c>
      <c r="D95" s="374"/>
      <c r="E95" s="375"/>
      <c r="F95" s="376"/>
      <c r="G95" s="376"/>
      <c r="H95" s="376"/>
      <c r="I95" s="376"/>
      <c r="J95" s="376"/>
      <c r="K95" s="376"/>
      <c r="L95" s="302"/>
      <c r="M95" s="302"/>
      <c r="N95" s="303"/>
    </row>
    <row r="96" spans="1:14" ht="12.75">
      <c r="A96" s="295" t="s">
        <v>325</v>
      </c>
      <c r="B96" s="25">
        <f aca="true" t="shared" si="13" ref="B96:I96">SUM(B95)</f>
        <v>0</v>
      </c>
      <c r="C96" s="295">
        <f t="shared" si="13"/>
        <v>0</v>
      </c>
      <c r="D96" s="295">
        <f t="shared" si="13"/>
        <v>0</v>
      </c>
      <c r="E96" s="322">
        <f t="shared" si="13"/>
        <v>0</v>
      </c>
      <c r="F96" s="323">
        <f t="shared" si="13"/>
        <v>0</v>
      </c>
      <c r="G96" s="323">
        <f t="shared" si="13"/>
        <v>0</v>
      </c>
      <c r="H96" s="323">
        <f t="shared" si="13"/>
        <v>0</v>
      </c>
      <c r="I96" s="323">
        <f t="shared" si="13"/>
        <v>0</v>
      </c>
      <c r="J96" s="323"/>
      <c r="K96" s="323">
        <f>SUM(K95)</f>
        <v>0</v>
      </c>
      <c r="L96" s="296">
        <f>SUM(L95)</f>
        <v>0</v>
      </c>
      <c r="M96" s="296"/>
      <c r="N96" s="25">
        <f>SUM(N95)</f>
        <v>0</v>
      </c>
    </row>
    <row r="97" spans="1:14" ht="12.75">
      <c r="A97" s="299" t="s">
        <v>326</v>
      </c>
      <c r="B97" s="331">
        <f>SUM(C97:N97)</f>
        <v>2207</v>
      </c>
      <c r="C97" s="3">
        <v>2207</v>
      </c>
      <c r="D97" s="397"/>
      <c r="E97" s="342"/>
      <c r="F97" s="343"/>
      <c r="G97" s="343"/>
      <c r="H97" s="343"/>
      <c r="I97" s="343"/>
      <c r="J97" s="343"/>
      <c r="K97" s="343"/>
      <c r="L97" s="289"/>
      <c r="M97" s="289"/>
      <c r="N97" s="331"/>
    </row>
    <row r="98" spans="1:14" ht="12.75">
      <c r="A98" s="36" t="s">
        <v>327</v>
      </c>
      <c r="B98" s="319">
        <f>SUM(C98:N98)</f>
        <v>51853</v>
      </c>
      <c r="C98" s="38">
        <v>51853</v>
      </c>
      <c r="D98" s="371"/>
      <c r="E98" s="320"/>
      <c r="F98" s="321"/>
      <c r="G98" s="321"/>
      <c r="H98" s="321"/>
      <c r="I98" s="321"/>
      <c r="J98" s="321"/>
      <c r="K98" s="321"/>
      <c r="L98" s="294"/>
      <c r="M98" s="294"/>
      <c r="N98" s="319"/>
    </row>
    <row r="99" spans="1:14" s="39" customFormat="1" ht="12.75">
      <c r="A99" s="295" t="s">
        <v>328</v>
      </c>
      <c r="B99" s="25">
        <f aca="true" t="shared" si="14" ref="B99:I99">SUM(B97:B98)</f>
        <v>54060</v>
      </c>
      <c r="C99" s="295">
        <f t="shared" si="14"/>
        <v>54060</v>
      </c>
      <c r="D99" s="295">
        <f t="shared" si="14"/>
        <v>0</v>
      </c>
      <c r="E99" s="322">
        <f t="shared" si="14"/>
        <v>0</v>
      </c>
      <c r="F99" s="323">
        <f t="shared" si="14"/>
        <v>0</v>
      </c>
      <c r="G99" s="323">
        <f t="shared" si="14"/>
        <v>0</v>
      </c>
      <c r="H99" s="323">
        <f t="shared" si="14"/>
        <v>0</v>
      </c>
      <c r="I99" s="323">
        <f t="shared" si="14"/>
        <v>0</v>
      </c>
      <c r="J99" s="323"/>
      <c r="K99" s="323">
        <f>SUM(K97:K98)</f>
        <v>0</v>
      </c>
      <c r="L99" s="296">
        <f>SUM(L97:L98)</f>
        <v>0</v>
      </c>
      <c r="M99" s="296"/>
      <c r="N99" s="25">
        <f>SUM(N97:N98)</f>
        <v>0</v>
      </c>
    </row>
  </sheetData>
  <mergeCells count="12">
    <mergeCell ref="E56:L56"/>
    <mergeCell ref="A56:A57"/>
    <mergeCell ref="B56:B57"/>
    <mergeCell ref="C56:C57"/>
    <mergeCell ref="D56:D57"/>
    <mergeCell ref="A2:L2"/>
    <mergeCell ref="A3:L3"/>
    <mergeCell ref="A4:A5"/>
    <mergeCell ref="B4:B5"/>
    <mergeCell ref="C4:C5"/>
    <mergeCell ref="D4:D5"/>
    <mergeCell ref="E4:L4"/>
  </mergeCells>
  <printOptions/>
  <pageMargins left="0.39375" right="0.39375" top="0" bottom="0" header="0.5118055555555556" footer="0.511805555555555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0">
      <selection activeCell="C17" sqref="C17"/>
    </sheetView>
  </sheetViews>
  <sheetFormatPr defaultColWidth="9.00390625" defaultRowHeight="12.75"/>
  <cols>
    <col min="1" max="1" width="41.00390625" style="0" customWidth="1"/>
    <col min="2" max="2" width="6.00390625" style="0" customWidth="1"/>
    <col min="3" max="4" width="16.625" style="0" customWidth="1"/>
    <col min="5" max="5" width="16.375" style="0" customWidth="1"/>
    <col min="6" max="6" width="17.875" style="0" customWidth="1"/>
  </cols>
  <sheetData>
    <row r="1" ht="12.75">
      <c r="F1" t="s">
        <v>329</v>
      </c>
    </row>
    <row r="2" spans="1:5" ht="12.75">
      <c r="A2" s="689" t="s">
        <v>330</v>
      </c>
      <c r="B2" s="689"/>
      <c r="C2" s="689"/>
      <c r="D2" s="689"/>
      <c r="E2" s="689"/>
    </row>
    <row r="3" ht="12.75">
      <c r="C3" t="s">
        <v>331</v>
      </c>
    </row>
    <row r="4" ht="12.75">
      <c r="F4" t="s">
        <v>162</v>
      </c>
    </row>
    <row r="5" spans="1:6" ht="12.75">
      <c r="A5" s="690" t="s">
        <v>66</v>
      </c>
      <c r="B5" s="690"/>
      <c r="C5" s="691" t="s">
        <v>332</v>
      </c>
      <c r="D5" s="692" t="s">
        <v>333</v>
      </c>
      <c r="E5" s="692"/>
      <c r="F5" s="692"/>
    </row>
    <row r="6" spans="1:6" ht="24">
      <c r="A6" s="690"/>
      <c r="B6" s="690"/>
      <c r="C6" s="691"/>
      <c r="D6" s="398" t="s">
        <v>334</v>
      </c>
      <c r="E6" s="398" t="s">
        <v>335</v>
      </c>
      <c r="F6" s="399" t="s">
        <v>336</v>
      </c>
    </row>
    <row r="7" spans="1:6" ht="12.75">
      <c r="A7" s="622" t="s">
        <v>579</v>
      </c>
      <c r="B7" s="400"/>
      <c r="C7" s="50">
        <f>SUM(D7:F7)</f>
        <v>332474</v>
      </c>
      <c r="D7" s="50">
        <v>153676</v>
      </c>
      <c r="E7" s="50">
        <v>46645</v>
      </c>
      <c r="F7" s="51">
        <v>132153</v>
      </c>
    </row>
    <row r="8" spans="1:6" ht="12.75">
      <c r="A8" s="61" t="s">
        <v>337</v>
      </c>
      <c r="B8" s="401"/>
      <c r="C8" s="62">
        <v>60724</v>
      </c>
      <c r="D8" s="62"/>
      <c r="E8" s="62"/>
      <c r="F8" s="63"/>
    </row>
    <row r="9" spans="1:6" ht="12.75">
      <c r="A9" s="623" t="s">
        <v>580</v>
      </c>
      <c r="B9" s="401"/>
      <c r="C9" s="62">
        <v>38452</v>
      </c>
      <c r="D9" s="62"/>
      <c r="E9" s="62"/>
      <c r="F9" s="63"/>
    </row>
    <row r="10" spans="1:6" ht="12.75">
      <c r="A10" s="61" t="s">
        <v>235</v>
      </c>
      <c r="B10" s="401"/>
      <c r="C10" s="62">
        <v>13088</v>
      </c>
      <c r="D10" s="62"/>
      <c r="E10" s="62"/>
      <c r="F10" s="63"/>
    </row>
    <row r="11" spans="1:6" ht="12.75">
      <c r="A11" s="52" t="s">
        <v>338</v>
      </c>
      <c r="B11" s="402"/>
      <c r="C11" s="53">
        <v>24735</v>
      </c>
      <c r="D11" s="53"/>
      <c r="E11" s="53"/>
      <c r="F11" s="54"/>
    </row>
    <row r="12" spans="1:6" ht="12.75">
      <c r="A12" s="52" t="s">
        <v>339</v>
      </c>
      <c r="B12" s="402"/>
      <c r="C12" s="53">
        <v>0</v>
      </c>
      <c r="D12" s="53"/>
      <c r="E12" s="53"/>
      <c r="F12" s="54"/>
    </row>
    <row r="13" spans="1:6" ht="12.75">
      <c r="A13" s="628" t="s">
        <v>581</v>
      </c>
      <c r="B13" s="403"/>
      <c r="C13" s="404">
        <v>8350</v>
      </c>
      <c r="D13" s="404"/>
      <c r="E13" s="404"/>
      <c r="F13" s="405"/>
    </row>
    <row r="14" spans="1:6" ht="12.75">
      <c r="A14" s="624" t="s">
        <v>39</v>
      </c>
      <c r="B14" s="625"/>
      <c r="C14" s="626">
        <v>141924</v>
      </c>
      <c r="D14" s="626"/>
      <c r="E14" s="626"/>
      <c r="F14" s="627"/>
    </row>
    <row r="15" spans="1:6" ht="12.75">
      <c r="A15" s="406" t="s">
        <v>340</v>
      </c>
      <c r="B15" s="407"/>
      <c r="C15" s="408">
        <f>SUM(C7:C14)</f>
        <v>619747</v>
      </c>
      <c r="D15" s="408">
        <f>SUM(D7:D14)</f>
        <v>153676</v>
      </c>
      <c r="E15" s="408">
        <f>SUM(E7:E14)</f>
        <v>46645</v>
      </c>
      <c r="F15" s="409">
        <f>SUM(F7:F14)</f>
        <v>132153</v>
      </c>
    </row>
    <row r="16" spans="1:6" ht="12.75">
      <c r="A16" s="410" t="s">
        <v>341</v>
      </c>
      <c r="B16" s="411"/>
      <c r="C16" s="412">
        <v>903362</v>
      </c>
      <c r="D16" s="413"/>
      <c r="E16" s="414"/>
      <c r="F16" s="414"/>
    </row>
    <row r="17" spans="1:6" ht="12.75">
      <c r="A17" s="415" t="s">
        <v>342</v>
      </c>
      <c r="B17" s="416"/>
      <c r="C17" s="63">
        <v>54972</v>
      </c>
      <c r="D17" s="417"/>
      <c r="E17" s="34"/>
      <c r="F17" s="34"/>
    </row>
    <row r="18" spans="1:6" ht="12.75">
      <c r="A18" s="415" t="s">
        <v>343</v>
      </c>
      <c r="B18" s="416"/>
      <c r="C18" s="63">
        <v>54060</v>
      </c>
      <c r="D18" s="417"/>
      <c r="E18" s="34"/>
      <c r="F18" s="34"/>
    </row>
    <row r="19" spans="1:6" ht="12.75">
      <c r="A19" s="418" t="s">
        <v>344</v>
      </c>
      <c r="B19" s="419"/>
      <c r="C19" s="54">
        <v>0</v>
      </c>
      <c r="D19" s="417"/>
      <c r="E19" s="34"/>
      <c r="F19" s="34"/>
    </row>
    <row r="20" spans="1:6" ht="12.75">
      <c r="A20" s="418" t="s">
        <v>345</v>
      </c>
      <c r="B20" s="419"/>
      <c r="C20" s="54">
        <v>0</v>
      </c>
      <c r="D20" s="417"/>
      <c r="E20" s="34"/>
      <c r="F20" s="34"/>
    </row>
    <row r="21" spans="1:6" ht="12.75">
      <c r="A21" s="418" t="s">
        <v>101</v>
      </c>
      <c r="B21" s="419"/>
      <c r="C21" s="54">
        <v>380000</v>
      </c>
      <c r="D21" s="417"/>
      <c r="E21" s="34"/>
      <c r="F21" s="34"/>
    </row>
    <row r="22" spans="1:6" ht="12.75">
      <c r="A22" s="418" t="s">
        <v>346</v>
      </c>
      <c r="B22" s="419"/>
      <c r="C22" s="54">
        <v>7663</v>
      </c>
      <c r="D22" s="417"/>
      <c r="E22" s="34"/>
      <c r="F22" s="34"/>
    </row>
    <row r="23" spans="1:6" ht="12.75">
      <c r="A23" s="418" t="s">
        <v>347</v>
      </c>
      <c r="B23" s="419"/>
      <c r="C23" s="54">
        <v>25000</v>
      </c>
      <c r="D23" s="417"/>
      <c r="E23" s="34"/>
      <c r="F23" s="34"/>
    </row>
    <row r="24" spans="1:6" ht="12.75">
      <c r="A24" s="420" t="s">
        <v>348</v>
      </c>
      <c r="B24" s="421"/>
      <c r="C24" s="422">
        <f>SUM(C15:C23)</f>
        <v>2044804</v>
      </c>
      <c r="D24" s="417"/>
      <c r="E24" s="34"/>
      <c r="F24" s="34"/>
    </row>
    <row r="27" spans="1:6" ht="12.75">
      <c r="A27" s="52" t="s">
        <v>21</v>
      </c>
      <c r="B27" s="402"/>
      <c r="C27" s="53">
        <f>SUM(C28:C44)</f>
        <v>37272</v>
      </c>
      <c r="D27" s="53"/>
      <c r="E27" s="53"/>
      <c r="F27" s="54"/>
    </row>
    <row r="28" spans="1:6" ht="12.75">
      <c r="A28" s="423" t="s">
        <v>349</v>
      </c>
      <c r="B28" s="424"/>
      <c r="C28" s="53"/>
      <c r="D28" s="53"/>
      <c r="E28" s="53"/>
      <c r="F28" s="54"/>
    </row>
    <row r="29" spans="1:6" ht="12.75">
      <c r="A29" s="423" t="s">
        <v>350</v>
      </c>
      <c r="B29" s="424"/>
      <c r="C29" s="53">
        <v>11618</v>
      </c>
      <c r="D29" s="53"/>
      <c r="E29" s="53"/>
      <c r="F29" s="54"/>
    </row>
    <row r="30" spans="1:6" ht="12.75">
      <c r="A30" s="423" t="s">
        <v>351</v>
      </c>
      <c r="B30" s="424"/>
      <c r="C30" s="53">
        <v>4553</v>
      </c>
      <c r="D30" s="53"/>
      <c r="E30" s="53"/>
      <c r="F30" s="54"/>
    </row>
    <row r="31" spans="1:6" ht="12.75">
      <c r="A31" s="423" t="s">
        <v>578</v>
      </c>
      <c r="B31" s="424"/>
      <c r="C31" s="53">
        <v>9553</v>
      </c>
      <c r="D31" s="53"/>
      <c r="E31" s="53">
        <v>2293</v>
      </c>
      <c r="F31" s="54"/>
    </row>
    <row r="32" spans="1:6" ht="12.75">
      <c r="A32" s="423" t="s">
        <v>352</v>
      </c>
      <c r="B32" s="424"/>
      <c r="C32" s="53"/>
      <c r="D32" s="53"/>
      <c r="E32" s="53"/>
      <c r="F32" s="54"/>
    </row>
    <row r="33" spans="1:6" ht="12.75">
      <c r="A33" s="423" t="s">
        <v>353</v>
      </c>
      <c r="B33" s="424"/>
      <c r="C33" s="53">
        <v>1910</v>
      </c>
      <c r="D33" s="53"/>
      <c r="E33" s="53"/>
      <c r="F33" s="54"/>
    </row>
    <row r="34" spans="1:6" ht="12.75">
      <c r="A34" s="423" t="s">
        <v>354</v>
      </c>
      <c r="B34" s="424"/>
      <c r="C34" s="53">
        <v>500</v>
      </c>
      <c r="D34" s="53"/>
      <c r="E34" s="53"/>
      <c r="F34" s="54"/>
    </row>
    <row r="35" spans="1:6" ht="12.75">
      <c r="A35" s="423" t="s">
        <v>355</v>
      </c>
      <c r="B35" s="424"/>
      <c r="C35" s="53">
        <v>550</v>
      </c>
      <c r="D35" s="53"/>
      <c r="E35" s="53"/>
      <c r="F35" s="54"/>
    </row>
    <row r="36" spans="1:6" ht="12.75">
      <c r="A36" s="423" t="s">
        <v>356</v>
      </c>
      <c r="B36" s="424"/>
      <c r="C36" s="53">
        <v>1250</v>
      </c>
      <c r="D36" s="53"/>
      <c r="E36" s="53"/>
      <c r="F36" s="54"/>
    </row>
    <row r="37" spans="1:6" ht="12.75">
      <c r="A37" s="423" t="s">
        <v>357</v>
      </c>
      <c r="B37" s="424"/>
      <c r="C37" s="53">
        <v>1070</v>
      </c>
      <c r="D37" s="53"/>
      <c r="E37" s="53"/>
      <c r="F37" s="54"/>
    </row>
    <row r="38" spans="1:6" ht="12.75">
      <c r="A38" s="423" t="s">
        <v>358</v>
      </c>
      <c r="B38" s="424"/>
      <c r="C38" s="53">
        <v>499</v>
      </c>
      <c r="D38" s="53"/>
      <c r="E38" s="53"/>
      <c r="F38" s="54"/>
    </row>
    <row r="39" spans="1:6" ht="12.75">
      <c r="A39" s="423" t="s">
        <v>359</v>
      </c>
      <c r="B39" s="424"/>
      <c r="C39" s="53">
        <v>1700</v>
      </c>
      <c r="D39" s="53"/>
      <c r="E39" s="53"/>
      <c r="F39" s="54"/>
    </row>
    <row r="40" spans="1:6" ht="12.75">
      <c r="A40" s="423" t="s">
        <v>360</v>
      </c>
      <c r="B40" s="424"/>
      <c r="C40" s="53">
        <v>400</v>
      </c>
      <c r="D40" s="53"/>
      <c r="E40" s="53"/>
      <c r="F40" s="54"/>
    </row>
    <row r="41" spans="1:6" ht="12.75">
      <c r="A41" s="423" t="s">
        <v>574</v>
      </c>
      <c r="B41" s="424"/>
      <c r="C41" s="53">
        <v>540</v>
      </c>
      <c r="D41" s="53"/>
      <c r="E41" s="53"/>
      <c r="F41" s="54"/>
    </row>
    <row r="42" spans="1:6" ht="12.75">
      <c r="A42" s="423" t="s">
        <v>575</v>
      </c>
      <c r="B42" s="424"/>
      <c r="C42" s="53">
        <v>20</v>
      </c>
      <c r="D42" s="53"/>
      <c r="E42" s="53"/>
      <c r="F42" s="54"/>
    </row>
    <row r="43" spans="1:6" ht="12.75">
      <c r="A43" s="423" t="s">
        <v>576</v>
      </c>
      <c r="B43" s="424"/>
      <c r="C43" s="53">
        <v>1399</v>
      </c>
      <c r="D43" s="53"/>
      <c r="E43" s="53"/>
      <c r="F43" s="54"/>
    </row>
    <row r="44" spans="1:6" ht="12.75">
      <c r="A44" s="423" t="s">
        <v>577</v>
      </c>
      <c r="B44" s="424"/>
      <c r="C44" s="53">
        <v>1710</v>
      </c>
      <c r="D44" s="53"/>
      <c r="E44" s="53"/>
      <c r="F44" s="54"/>
    </row>
  </sheetData>
  <mergeCells count="4">
    <mergeCell ref="A2:E2"/>
    <mergeCell ref="A5:B6"/>
    <mergeCell ref="C5:C6"/>
    <mergeCell ref="D5:F5"/>
  </mergeCells>
  <printOptions/>
  <pageMargins left="0.7479166666666667" right="0.7479166666666667" top="0.49" bottom="0.3" header="0.5118055555555556" footer="0.5118055555555556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r.lajosne</cp:lastModifiedBy>
  <cp:lastPrinted>2009-06-30T07:57:43Z</cp:lastPrinted>
  <dcterms:modified xsi:type="dcterms:W3CDTF">2009-06-30T07:59:13Z</dcterms:modified>
  <cp:category/>
  <cp:version/>
  <cp:contentType/>
  <cp:contentStatus/>
</cp:coreProperties>
</file>