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6" activeTab="17"/>
  </bookViews>
  <sheets>
    <sheet name="mérl_" sheetId="1" r:id="rId1"/>
    <sheet name="m_mérl_" sheetId="2" r:id="rId2"/>
    <sheet name="f_mérl_" sheetId="3" r:id="rId3"/>
    <sheet name="3émérl" sheetId="4" r:id="rId4"/>
    <sheet name="i_kiad_" sheetId="5" r:id="rId5"/>
    <sheet name="i_bev_" sheetId="6" r:id="rId6"/>
    <sheet name="b_k jc_" sheetId="7" r:id="rId7"/>
    <sheet name="b_k ir_" sheetId="8" r:id="rId8"/>
    <sheet name="ph_kiad_" sheetId="9" r:id="rId9"/>
    <sheet name="CÖK" sheetId="10" r:id="rId10"/>
    <sheet name="felh_k_" sheetId="11" r:id="rId11"/>
    <sheet name="Létsz_" sheetId="12" r:id="rId12"/>
    <sheet name="Áll_ hj_" sheetId="13" r:id="rId13"/>
    <sheet name="H_köt_" sheetId="14" r:id="rId14"/>
    <sheet name="R_köt_" sheetId="15" r:id="rId15"/>
    <sheet name="eifelh" sheetId="16" r:id="rId16"/>
    <sheet name="Kedv_" sheetId="17" r:id="rId17"/>
    <sheet name="PHARE" sheetId="18" r:id="rId18"/>
    <sheet name="Leírás" sheetId="19" r:id="rId19"/>
    <sheet name="Címrend" sheetId="20" r:id="rId20"/>
  </sheets>
  <definedNames/>
  <calcPr fullCalcOnLoad="1"/>
</workbook>
</file>

<file path=xl/sharedStrings.xml><?xml version="1.0" encoding="utf-8"?>
<sst xmlns="http://schemas.openxmlformats.org/spreadsheetml/2006/main" count="1130" uniqueCount="769">
  <si>
    <t>1. sz. melléklet</t>
  </si>
  <si>
    <t>Kisbér Város Önkormányzatának 2009. évi költségvetési bevételei és kiadásai</t>
  </si>
  <si>
    <t>Bevételek</t>
  </si>
  <si>
    <t xml:space="preserve">2008. évi  ei. </t>
  </si>
  <si>
    <t xml:space="preserve">2008. évi  mód. ei. </t>
  </si>
  <si>
    <t xml:space="preserve">2009. évi  ei. </t>
  </si>
  <si>
    <t xml:space="preserve">2009. évi  mód. ei. </t>
  </si>
  <si>
    <t>Kiadások</t>
  </si>
  <si>
    <t xml:space="preserve">2008. évi ei. </t>
  </si>
  <si>
    <t xml:space="preserve">2009. évi ei. 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</si>
  <si>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</si>
  <si>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</si>
  <si>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</si>
  <si>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</si>
  <si>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</si>
  <si>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</si>
  <si>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</si>
  <si>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</si>
  <si>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</si>
  <si>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</si>
  <si>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</si>
  <si>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</si>
  <si>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</si>
  <si>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</si>
  <si>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</si>
  <si>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</si>
  <si>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</si>
  <si>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</si>
  <si>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</si>
  <si>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</si>
  <si>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</si>
  <si>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</si>
  <si>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</si>
  <si>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</si>
  <si>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</si>
  <si>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</si>
  <si>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</si>
  <si>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</si>
  <si>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</si>
  <si>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</si>
  <si>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</si>
  <si>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</si>
  <si>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</si>
  <si>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</si>
  <si>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</si>
  <si>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</si>
  <si>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</si>
  <si>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</si>
  <si>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</si>
  <si>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</si>
  <si>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</si>
  <si>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</si>
  <si>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Kisbér Város Önkormányzatának 2009. évi működési célú bevételei és kiadásai</t>
  </si>
  <si>
    <t>Munkálattót terhelő járulékok</t>
  </si>
  <si>
    <t>Dologi és egyéb folyó kiadások</t>
  </si>
  <si>
    <t>Működési célú hitelfelvétel</t>
  </si>
  <si>
    <t>1/b. sz. melléklet</t>
  </si>
  <si>
    <t>Kisbér Város Önkormányzatának 2009. évi felhalmozási célú bevételei és kiadásai</t>
  </si>
  <si>
    <t>Helyi adók (k. a.)</t>
  </si>
  <si>
    <t>Átengedett központi adók (lj.t.)</t>
  </si>
  <si>
    <t>Kölcsönök nyújtása</t>
  </si>
  <si>
    <t>Felhalmozási céltartalék</t>
  </si>
  <si>
    <t>1/c. sz. melléklet</t>
  </si>
  <si>
    <t xml:space="preserve">Kisbér Város Önkormányzata 2009-2010-2011. évi </t>
  </si>
  <si>
    <t>bevételeinek és kiadásainak mérlege</t>
  </si>
  <si>
    <t>működési és felhalmozási jelleg szerint</t>
  </si>
  <si>
    <t>Megnevezés</t>
  </si>
  <si>
    <t>2009.évi ei.</t>
  </si>
  <si>
    <t>2009.évi m.ei.</t>
  </si>
  <si>
    <t>2010.évi ei.</t>
  </si>
  <si>
    <t>2011.évi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</si>
  <si>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</si>
  <si>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</si>
  <si>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</si>
  <si>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</si>
  <si>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</si>
  <si>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</si>
  <si>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</si>
  <si>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</si>
  <si>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</si>
  <si>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</si>
  <si>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</si>
  <si>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</si>
  <si>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</si>
  <si>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</si>
  <si>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</si>
  <si>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</si>
  <si>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</si>
  <si>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</si>
  <si>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</si>
  <si>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</si>
  <si>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</si>
  <si>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</si>
  <si>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</si>
  <si>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</si>
  <si>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</si>
  <si>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</si>
  <si>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</si>
  <si>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</si>
  <si>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</si>
  <si>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</si>
  <si>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Fejlesztési céltartalék</t>
  </si>
  <si>
    <t>Felh. célú hiteltörl.</t>
  </si>
  <si>
    <t>Felh. célú hitel kamata</t>
  </si>
  <si>
    <t>Felh. kiad. össz.:</t>
  </si>
  <si>
    <t>Bevételek összesen:</t>
  </si>
  <si>
    <t>Kiadások összesen:</t>
  </si>
  <si>
    <t>2. sz. melléklet</t>
  </si>
  <si>
    <t xml:space="preserve">Kisbér Város Önkormányzata 2009. évi kiadásai intézményenként </t>
  </si>
  <si>
    <t>E Ft-ban</t>
  </si>
  <si>
    <t xml:space="preserve">2009.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</si>
  <si>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</si>
  <si>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</si>
  <si>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</si>
  <si>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</si>
  <si>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</si>
  <si>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</si>
  <si>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</si>
  <si>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</si>
  <si>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</si>
  <si>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</si>
  <si>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</si>
  <si>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Felhlm. hiteltörl., Fejl. céltart.</t>
  </si>
  <si>
    <t>Kiad. összesen</t>
  </si>
  <si>
    <t>2008.  er. ei.</t>
  </si>
  <si>
    <t>2008.  mód. ei.</t>
  </si>
  <si>
    <t>2009.  er. 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</si>
  <si>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</si>
  <si>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</si>
  <si>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</si>
  <si>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</si>
  <si>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</si>
  <si>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</si>
  <si>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</si>
  <si>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</si>
  <si>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T.M.Gimnázium</t>
  </si>
  <si>
    <t>II.1.4.</t>
  </si>
  <si>
    <t>Könyvtár, Műv.h.</t>
  </si>
  <si>
    <t>ebből: eszközbesz. nettó ö.</t>
  </si>
  <si>
    <t>II.1.5.</t>
  </si>
  <si>
    <t>Városigazag.</t>
  </si>
  <si>
    <t>II.1.6.</t>
  </si>
  <si>
    <t>B.D.Szakképz.</t>
  </si>
  <si>
    <t>ezen belül: ellátottak p.j.</t>
  </si>
  <si>
    <t>II.1.7.</t>
  </si>
  <si>
    <t>Ö.N.Id.Otthona</t>
  </si>
  <si>
    <t>II.1.8.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</si>
  <si>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</si>
  <si>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</si>
  <si>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</si>
  <si>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</si>
  <si>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</si>
  <si>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</si>
  <si>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</si>
  <si>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</si>
  <si>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</si>
  <si>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</si>
  <si>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</si>
  <si>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</si>
  <si>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</si>
  <si>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</si>
  <si>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</si>
  <si>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 xml:space="preserve">Kisbér Város Önkormányzata 2009. évi bevételei intézményenként </t>
  </si>
  <si>
    <t>e Ft-ban</t>
  </si>
  <si>
    <t>2009. évi előirányzatok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</si>
  <si>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</si>
  <si>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</si>
  <si>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</si>
  <si>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</si>
  <si>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</si>
  <si>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</si>
  <si>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</si>
  <si>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</si>
  <si>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</si>
  <si>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</si>
  <si>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 xml:space="preserve">2008. évi int. fin. ei. </t>
  </si>
  <si>
    <t>Bevét. össz.</t>
  </si>
  <si>
    <t>Műk. szüks. peszk. átvez.</t>
  </si>
  <si>
    <t>Önállóan gazd. intézm. összesen: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</si>
  <si>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</si>
  <si>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</si>
  <si>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</si>
  <si>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</si>
  <si>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</si>
  <si>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</si>
  <si>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</si>
  <si>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</si>
  <si>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</si>
  <si>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</si>
  <si>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</si>
  <si>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2009. évi alakulása</t>
  </si>
  <si>
    <t>ezer Ft-ban</t>
  </si>
  <si>
    <t>Előirányzat</t>
  </si>
  <si>
    <t>2008. e. ei.</t>
  </si>
  <si>
    <t>2008. mód. ei.</t>
  </si>
  <si>
    <t>2009. e. ei.</t>
  </si>
  <si>
    <t>2009.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</si>
  <si>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</si>
  <si>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</si>
  <si>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</si>
  <si>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</si>
  <si>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</si>
  <si>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</si>
  <si>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</si>
  <si>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</si>
  <si>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</si>
  <si>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</si>
  <si>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</si>
  <si>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</si>
  <si>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</si>
  <si>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</si>
  <si>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</si>
  <si>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</si>
  <si>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</si>
  <si>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</si>
  <si>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</si>
  <si>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</si>
  <si>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</si>
  <si>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</si>
  <si>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</si>
  <si>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</si>
  <si>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</si>
  <si>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</si>
  <si>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</si>
  <si>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</si>
  <si>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</si>
  <si>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</si>
  <si>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</si>
  <si>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</si>
  <si>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</si>
  <si>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Tartalékok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</si>
  <si>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</si>
  <si>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</si>
  <si>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</si>
  <si>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</si>
  <si>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</si>
  <si>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</si>
  <si>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</si>
  <si>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</si>
  <si>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</si>
  <si>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egyes 2009. évi bevételeinek és kiadásainak részletzése</t>
  </si>
  <si>
    <t>e Ft</t>
  </si>
  <si>
    <t>Összesen</t>
  </si>
  <si>
    <t>Polg.Hiv.</t>
  </si>
  <si>
    <t>CÖK</t>
  </si>
  <si>
    <t>Részben önállóan gazdálkodó intézmények</t>
  </si>
  <si>
    <t xml:space="preserve">Védőnői </t>
  </si>
  <si>
    <t>Önáll. g. int.</t>
  </si>
  <si>
    <t>Óvoda</t>
  </si>
  <si>
    <t>P.S.Ált. I.</t>
  </si>
  <si>
    <t>T.M.Gimn.</t>
  </si>
  <si>
    <t>Könyvt.</t>
  </si>
  <si>
    <t>VIG</t>
  </si>
  <si>
    <t>Védőnői szolg.</t>
  </si>
  <si>
    <t>Bánki D.Sz.I.</t>
  </si>
  <si>
    <t>Ő.N.Id. Otth.</t>
  </si>
  <si>
    <t>Szolg.</t>
  </si>
  <si>
    <t xml:space="preserve">B.K. Szakkórh. </t>
  </si>
  <si>
    <t>Hatósági jokg. kapcs. műk. bev.</t>
  </si>
  <si>
    <t>Intézményi ellátási díjak</t>
  </si>
  <si>
    <t>Alaklamzottak térítése</t>
  </si>
  <si>
    <t>Alaptev. körében végzett szolg.</t>
  </si>
  <si>
    <t>Bérletidíjak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</si>
  <si>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</si>
  <si>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</si>
  <si>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</si>
  <si>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</si>
  <si>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</si>
  <si>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</si>
  <si>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</si>
  <si>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Építési, körny.v. bírság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</si>
  <si>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</si>
  <si>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</si>
  <si>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</si>
  <si>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</si>
  <si>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</si>
  <si>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</si>
  <si>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</si>
  <si>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</si>
  <si>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</si>
  <si>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</si>
  <si>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</si>
  <si>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</si>
  <si>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</si>
  <si>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</si>
  <si>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</si>
  <si>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</si>
  <si>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</si>
  <si>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</si>
  <si>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Közműv. és könyvt. érd. n. hj.</t>
  </si>
  <si>
    <t>Lak. közműfejl. hj.</t>
  </si>
  <si>
    <t>Helyi szerv. int. tám. (létsz. leép.)</t>
  </si>
  <si>
    <t>Könyvvizsgálat</t>
  </si>
  <si>
    <t>ECDL, nyelvvizsga</t>
  </si>
  <si>
    <t>Érettségi, szakmai vizsg.</t>
  </si>
  <si>
    <t>Kisebbségi önkorm. tám.</t>
  </si>
  <si>
    <t>Támogatás helyi önk. bérkiadásaihoz</t>
  </si>
  <si>
    <t>Központositott előirányzatok</t>
  </si>
  <si>
    <t>2.</t>
  </si>
  <si>
    <t>Norm. kötött felh. tám. (okt..)</t>
  </si>
  <si>
    <t>Szoc. továbbképz.</t>
  </si>
  <si>
    <t>Norm. kötött felh. tám. (szoc. ellát).</t>
  </si>
  <si>
    <t>Normativ kötött felh. tám.</t>
  </si>
  <si>
    <t>TERKI támogatás</t>
  </si>
  <si>
    <t>Műk. célú peszk. átvétel Eü. alapoktól</t>
  </si>
  <si>
    <t>Munkaerőpiaci alap közh. folg.</t>
  </si>
  <si>
    <t>Mozgáskorl. közl. tám.</t>
  </si>
  <si>
    <t>Műk. célú peszk. átv. Áh. b. Kisbéri N.</t>
  </si>
  <si>
    <t>Műk. célú peszk. átvétel ÁH belülről (pü-i t., egyéb)</t>
  </si>
  <si>
    <t>Műk. célú peszk. átvét ÁH. belülről (okt.)</t>
  </si>
  <si>
    <t>Műk. célú peszk. átvétel ÁH belülről (szoc. otth.)</t>
  </si>
  <si>
    <t xml:space="preserve">Műk. célú peszk. átvét ÁH. kívülről </t>
  </si>
  <si>
    <t>Műk. célú pénzeszk. átvétel áh. kív.</t>
  </si>
  <si>
    <t>Felhalm. célú peszk.átvétel Angolpark</t>
  </si>
  <si>
    <t>Felhalmozási célú pénzeszk. átvétel pályázatok</t>
  </si>
  <si>
    <t xml:space="preserve">Felhalm. célú peszk. átvétel </t>
  </si>
  <si>
    <t>Felhalm. célú peszk. átvétel szakképz. hj. TISZK</t>
  </si>
  <si>
    <t>Felhalm. célú pénzeszk. átvétel lakosság</t>
  </si>
  <si>
    <t>Felhalmozási célú pénzeszk. átvétel</t>
  </si>
  <si>
    <t>Műk. c. peszk. átad. (NVK Zrt. lovarda)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</si>
  <si>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</si>
  <si>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</si>
  <si>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</si>
  <si>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</si>
  <si>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</si>
  <si>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</si>
  <si>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BH táomgatáskezelő Egyéb pénzb. juttatás 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</si>
  <si>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</si>
  <si>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</si>
  <si>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</si>
  <si>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</si>
  <si>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Felhalm célú peszk.átad. (KTKT Turisztikai p.)</t>
  </si>
  <si>
    <t>Támogatás ért. felhalm kiadások</t>
  </si>
  <si>
    <t>6. sz. melléklet</t>
  </si>
  <si>
    <t xml:space="preserve">Polgármesteri Hivatal 2009.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</si>
  <si>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</si>
  <si>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</si>
  <si>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</si>
  <si>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</si>
  <si>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</si>
  <si>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</si>
  <si>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tet. műk. kiad</t>
  </si>
  <si>
    <t>Támogatás értékű műk. kiadás</t>
  </si>
  <si>
    <t>Társadalmi és szoc. pol. Juttatások</t>
  </si>
  <si>
    <t>Műk. célú peszk. átad. államh. kív.</t>
  </si>
  <si>
    <t xml:space="preserve">Műk. célú hiteltörl. </t>
  </si>
  <si>
    <t>Műk. célú hitelek kamat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</si>
  <si>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</si>
  <si>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</si>
  <si>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</si>
  <si>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</si>
  <si>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</si>
  <si>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</si>
  <si>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</si>
  <si>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</si>
  <si>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</si>
  <si>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 xml:space="preserve">a./ Munkanélk. jöv. p. tám. </t>
  </si>
  <si>
    <t xml:space="preserve">b./ Aktívk. Rensz. Szoc. segélyez. </t>
  </si>
  <si>
    <t>c./ Rendelkezésreállási támogatás</t>
  </si>
  <si>
    <t xml:space="preserve">d./ Ápolásidíj </t>
  </si>
  <si>
    <t xml:space="preserve">e./ Rendszeres gyermekvédelmi támogatás </t>
  </si>
  <si>
    <t xml:space="preserve">f./ Időskorúak járadéka </t>
  </si>
  <si>
    <t xml:space="preserve">g./ Rendkiv. gyermekvéd. támogatás </t>
  </si>
  <si>
    <t xml:space="preserve">h./ Felnőttek átmeneti segélyezése </t>
  </si>
  <si>
    <t>i./ Közgyógyellátás</t>
  </si>
  <si>
    <t>j,/ Lakásfenntartási támogatás</t>
  </si>
  <si>
    <t xml:space="preserve">k./ Temetési segélyezés </t>
  </si>
  <si>
    <t xml:space="preserve">l./ Mozgáskol. tám. </t>
  </si>
  <si>
    <t>m./ Lakáshozjutási támogatás</t>
  </si>
  <si>
    <t>m./ Köztemetés</t>
  </si>
  <si>
    <t>7. sz. melléklet</t>
  </si>
  <si>
    <t>Cigány Kisebbségi Önkormányzat 2009. évi kiadásai és bevételei</t>
  </si>
  <si>
    <t>2008. évi előirányzat</t>
  </si>
  <si>
    <t>2008. évi mód.ei</t>
  </si>
  <si>
    <t>2009. évi előirányzat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</si>
  <si>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</si>
  <si>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</si>
  <si>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</si>
  <si>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</si>
  <si>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</si>
  <si>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</si>
  <si>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</si>
  <si>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 xml:space="preserve">A Kisebbségi Önkormányzat az állami támogatáson kívül egyéb bevétellel nem számolt a 2008. évi tervezés során. </t>
  </si>
  <si>
    <t>8. sz. melléklet</t>
  </si>
  <si>
    <t xml:space="preserve">Kisbér Város Önkormányzata felhalmozási kiadásai 2009. évre </t>
  </si>
  <si>
    <t>2008. évi  ei.</t>
  </si>
  <si>
    <t>2008. évi mód.  ei.</t>
  </si>
  <si>
    <t>2009. évi  ei.</t>
  </si>
  <si>
    <t>2009. évi mód.  ei.</t>
  </si>
  <si>
    <t>Polgármesteri Hivatal</t>
  </si>
  <si>
    <t>Iskola u. kábelTV légvezeték kiv</t>
  </si>
  <si>
    <t>Iskola u. útépítés</t>
  </si>
  <si>
    <t>Épület bontás Ménesköz</t>
  </si>
  <si>
    <t>Parkoló építés (belső)</t>
  </si>
  <si>
    <t>Fehérvári utca útép.</t>
  </si>
  <si>
    <t>Iskola bővítés (pályázat)</t>
  </si>
  <si>
    <t>Szociális Otthon bővítés (pályázat)</t>
  </si>
  <si>
    <t>Pályázati alap (telek kial., naturpark, utép…)</t>
  </si>
  <si>
    <t>Földterület vásárlás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</si>
  <si>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</si>
  <si>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</si>
  <si>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</si>
  <si>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</si>
  <si>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</si>
  <si>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eszközbeserzés (iskolák norm. k.t.)</t>
  </si>
  <si>
    <t>Ingatlan vásárlás</t>
  </si>
  <si>
    <t>Cigány Kisebbségi Önkormányzat</t>
  </si>
  <si>
    <t>Táncsics Mihály Gimnázium és Szakközépisk.</t>
  </si>
  <si>
    <t xml:space="preserve">Gépek, berend., szám.techn.eszk.immat. javak vásárlása </t>
  </si>
  <si>
    <t>Wass Albert Műv.Központ és könyvtár</t>
  </si>
  <si>
    <t>Városigazgatóság</t>
  </si>
  <si>
    <t>Hallásvizsgáló (védőnői sz.)</t>
  </si>
  <si>
    <t>T.M. Gimnázium eszk. besz.</t>
  </si>
  <si>
    <t>Jármű vásárlás</t>
  </si>
  <si>
    <t>Számítógép</t>
  </si>
  <si>
    <t>Bánki D. Szakképző Iskola</t>
  </si>
  <si>
    <t>Őszi Napfény Idősek Otthona</t>
  </si>
  <si>
    <t>Batthyány K. Szakkórház</t>
  </si>
  <si>
    <t>Beruházások összesen:</t>
  </si>
  <si>
    <t xml:space="preserve">Felújítások </t>
  </si>
  <si>
    <t>Csatorna hálózat felújítás (ÉDV Rt.)</t>
  </si>
  <si>
    <t>Épületfelújítás (Óvoda)</t>
  </si>
  <si>
    <t>Óvoda vizesblokk felújítás</t>
  </si>
  <si>
    <t>Rákóczi u. felújítás</t>
  </si>
  <si>
    <t>Útfelújítás, parkoló kialakítás</t>
  </si>
  <si>
    <t>Desseő Gy. u E-ON légvezeték kiv. Trafó</t>
  </si>
  <si>
    <t>Pályázati alap útfelújításhoz</t>
  </si>
  <si>
    <t>Ravatalozó felújítás</t>
  </si>
  <si>
    <t>Hánta orv. rend. és hivatal ép. Fú pályázati alap</t>
  </si>
  <si>
    <t>Épületfelújítás (kiskastély fűtés, víz)</t>
  </si>
  <si>
    <t>Gyermekorvosi rendelő kial.</t>
  </si>
  <si>
    <t>Épületfelújításhoz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</si>
  <si>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</si>
  <si>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</si>
  <si>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</si>
  <si>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</si>
  <si>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Felújítások összesen:</t>
  </si>
  <si>
    <t>Csatorna beruházás Bs. Önk. előkészítés</t>
  </si>
  <si>
    <t>Turisztikai pályázat önerő KTKT-nak</t>
  </si>
  <si>
    <t>Felham. célú peszk. átadás államh. kív.</t>
  </si>
  <si>
    <t>ÉDV Rt. szennyvíztelep felújításhoz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</si>
  <si>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</si>
  <si>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</si>
  <si>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</si>
  <si>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</si>
  <si>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</si>
  <si>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</si>
  <si>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>9. sz. melléklet</t>
  </si>
  <si>
    <t xml:space="preserve">Kisbér Város Önkormányzata és intézményei által foglalkoztatottak létszámának alakulása 2009. évben </t>
  </si>
  <si>
    <t>Intézmény megnevezése</t>
  </si>
  <si>
    <t xml:space="preserve">                                 Foglalkoztatottak létszáma (2008. dec.31.)                         Főben</t>
  </si>
  <si>
    <t>Engedélyezett álláshelyek száma (2009.) Egész álláshelyben számítva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</si>
  <si>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</si>
  <si>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</si>
  <si>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</si>
  <si>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</si>
  <si>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</si>
  <si>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</si>
  <si>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</si>
  <si>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</si>
  <si>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2.) Őszi Napfény Idősek Otthona (CSÁO)</t>
  </si>
  <si>
    <t>3/a.) Városigazgatóság</t>
  </si>
  <si>
    <t>3/b.) Általános Iskola Kisbér</t>
  </si>
  <si>
    <t>3/c.) Egyesített Óvoda</t>
  </si>
  <si>
    <t>3/d.) Városi Könyvtár és Közműv. Int.</t>
  </si>
  <si>
    <t>3/e.) Táncsics M. Gimnázium és KSZI</t>
  </si>
  <si>
    <t>4.) Bánki Donát Szakképző Iskola</t>
  </si>
  <si>
    <t>5.) Védőnői Szolgálat</t>
  </si>
  <si>
    <t>Intézmények összesen:</t>
  </si>
  <si>
    <t>6.) Polgármesteri Hivatal</t>
  </si>
  <si>
    <t>Önkormányzat összesen:</t>
  </si>
  <si>
    <t>Kisbér Város Képviselő-testülete:-*A Városigazgatóság álláshelyeinek számát 2009. április 1.-től 5 főfoglalkozású álláshellyel csökkenti.</t>
  </si>
  <si>
    <t xml:space="preserve">                                                - **A Petőfi Sándor Általános Iskola álláshelyeinek számát 2009. április 1.-től 1 főfoglalkozású álláshellyel csökkenti</t>
  </si>
  <si>
    <t xml:space="preserve">                                                             álláshelyinek számát 2006. március 1.-től további 1 álláshellyel csökkenti.</t>
  </si>
  <si>
    <t>10. sz. melléklet</t>
  </si>
  <si>
    <t xml:space="preserve">Kisbér Város Önkormányzata 2009. évi állami hozzájárulásainak és SZJA bevételeinek jogcímenkénti alakulása </t>
  </si>
  <si>
    <t>Normatív állami hozzájárulások és normatív részesedésű átengedett SZJA bevételek jogcímei</t>
  </si>
  <si>
    <t>Összeg</t>
  </si>
  <si>
    <t>1.</t>
  </si>
  <si>
    <t>Települési önkormányzatok feladatai</t>
  </si>
  <si>
    <t>1.a</t>
  </si>
  <si>
    <t xml:space="preserve">Település-üzem.,igazg. fea. lakosságszám szerint </t>
  </si>
  <si>
    <t>1.b</t>
  </si>
  <si>
    <t>Közösségi közlekedési feladatok</t>
  </si>
  <si>
    <t>1.c</t>
  </si>
  <si>
    <t>Települési sportfeladatok</t>
  </si>
  <si>
    <t xml:space="preserve">Körzeti igazgatás </t>
  </si>
  <si>
    <t>2.a</t>
  </si>
  <si>
    <t>Okmányirodák működése és gyámügyi igazg.feladatok</t>
  </si>
  <si>
    <t>2.aa</t>
  </si>
  <si>
    <t>Alap-hozzájárulás (körzetközpont)</t>
  </si>
  <si>
    <t>2.ab</t>
  </si>
  <si>
    <t>Okmányiroda működési kiadásai (ügyirat)</t>
  </si>
  <si>
    <t>2.ac</t>
  </si>
  <si>
    <t>Gyámügyi igazgatási feladatok (fő)</t>
  </si>
  <si>
    <t>2.b</t>
  </si>
  <si>
    <t>Építésügyi igazgatási feladatok</t>
  </si>
  <si>
    <t>2.ba</t>
  </si>
  <si>
    <t>Térségi normatív hozzájárulás (fő)</t>
  </si>
  <si>
    <t>2.bb</t>
  </si>
  <si>
    <t>Kiegészítő hozzájár.építésügyi igazg.fea. (döntés)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</si>
  <si>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</si>
  <si>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</si>
  <si>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</si>
  <si>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</si>
  <si>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</si>
  <si>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</si>
  <si>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</si>
  <si>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</si>
  <si>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11.</t>
  </si>
  <si>
    <t xml:space="preserve">Szociális étkeztetés </t>
  </si>
  <si>
    <t>12.</t>
  </si>
  <si>
    <t xml:space="preserve">Bentlakásos és átmeneti elhelyezést nyujtó ellátás                            </t>
  </si>
  <si>
    <t>12.ac</t>
  </si>
  <si>
    <t xml:space="preserve">Demens ellátás </t>
  </si>
  <si>
    <t>12.bc</t>
  </si>
  <si>
    <t xml:space="preserve">Átlagos ellátás </t>
  </si>
  <si>
    <t>12.bca</t>
  </si>
  <si>
    <t>CsÁO szülők</t>
  </si>
  <si>
    <t>12.c</t>
  </si>
  <si>
    <t xml:space="preserve">Emelt sz. ellátás </t>
  </si>
  <si>
    <t>15.a</t>
  </si>
  <si>
    <t>Óvodai nevelés 8 hó</t>
  </si>
  <si>
    <t>Óvodai nevelés 4 hó</t>
  </si>
  <si>
    <t>15.b</t>
  </si>
  <si>
    <t xml:space="preserve">Iskolai oktatás </t>
  </si>
  <si>
    <t>Iskolai oktatás 1-2.évf. 8 hó</t>
  </si>
  <si>
    <t>Iskolai oktatás 3.évf. 8 hó</t>
  </si>
  <si>
    <t>Iskolai oktatás 4.évf. 8 hó</t>
  </si>
  <si>
    <t xml:space="preserve">Iskolai oktatás 5-6.évf.8 hó </t>
  </si>
  <si>
    <t xml:space="preserve">Iskolai oktatás 7-8.évf.8 hó </t>
  </si>
  <si>
    <t>Iskolai oktatás 1-2.évf. 4 hó</t>
  </si>
  <si>
    <t>Iskolai oktatás 3.évf. 4 hó</t>
  </si>
  <si>
    <t>Iskolai oktatás 4.évf. 4 hó</t>
  </si>
  <si>
    <t xml:space="preserve">Iskolai oktatás 5-6.évf.4 hó </t>
  </si>
  <si>
    <t xml:space="preserve">Iskolai oktatás 7.évf.4 hó </t>
  </si>
  <si>
    <t xml:space="preserve">Iskolai oktatás 8.évf.4 hó </t>
  </si>
  <si>
    <t>15.c</t>
  </si>
  <si>
    <t>Középfokú iskola</t>
  </si>
  <si>
    <t xml:space="preserve">9-10.évf.8 hó </t>
  </si>
  <si>
    <t xml:space="preserve">11-13.évf.8 hó </t>
  </si>
  <si>
    <t xml:space="preserve">9-10.évf. 4 hó </t>
  </si>
  <si>
    <t xml:space="preserve">11.évf. 4 hó </t>
  </si>
  <si>
    <t xml:space="preserve">12-13.évf. 4 hó </t>
  </si>
  <si>
    <t>15.d</t>
  </si>
  <si>
    <t>9. évf. felz.,szakisk.,szakközépisk. 1.-2.szakk.évf. 8hó</t>
  </si>
  <si>
    <t>Szakiskola,szakközépisk.3. és további évf. 8hó</t>
  </si>
  <si>
    <t>9. évf. felz.,szakisk.,szakközépisk. 1.-3.szakk.évf. 4hó</t>
  </si>
  <si>
    <t>15.g</t>
  </si>
  <si>
    <t xml:space="preserve">Napközis foglalkozás </t>
  </si>
  <si>
    <t>napközis foglalkoztatás 8hó</t>
  </si>
  <si>
    <t>napközis foglalkoztatás 4hó</t>
  </si>
  <si>
    <t>16.</t>
  </si>
  <si>
    <t>Iskolai gyakorlati oktatás, szakképzés</t>
  </si>
  <si>
    <t>Szakiskola 9-10. évf. 8 hó</t>
  </si>
  <si>
    <t>Egyévf.képzés, vm.a többévf. Képzés 2.szakk.év 8 hó</t>
  </si>
  <si>
    <t>Az első évf.-os képzés, ha a képzési idő meghal.az 1 évet 8 hó</t>
  </si>
  <si>
    <t>Tanulószerződéssel nem önk-i tanműhelyben tört.képz. 8 hó</t>
  </si>
  <si>
    <t>Szakiskola 9-10. évf. 4 hó</t>
  </si>
  <si>
    <t>Egyévf.képzés, vm.a többévf. Képzés 2.szakk.év 4 hó</t>
  </si>
  <si>
    <t>Az első évf.-os képzés, ha a képzési idő meghal.az 1 évet 4 hó</t>
  </si>
  <si>
    <t>Tanulószerződéssel nem önk-i tanműhelyben tört.képz. 4 hó</t>
  </si>
  <si>
    <t>Sajátos nevelési igényű gyermeke, tanulók nev.,okt.</t>
  </si>
  <si>
    <t>Saj.nev.ig. - beszédfogy.,enyhe értelmi fogy.8hó</t>
  </si>
  <si>
    <t>Saj.nev.ig. - beszédfogy.,enyhe értelmi fogy.4hó</t>
  </si>
  <si>
    <t>Nyelvi előkészítő oktatás</t>
  </si>
  <si>
    <t>Nyelvi előkészítő képzés gimnázium 8 hó</t>
  </si>
  <si>
    <t>Nyelvi előkészítő képzés gimnázium 4 hó</t>
  </si>
  <si>
    <t xml:space="preserve">Bejáró tanulók </t>
  </si>
  <si>
    <t>Intézményi társulás iskolájába járó tanulók támogatás</t>
  </si>
  <si>
    <t>17.</t>
  </si>
  <si>
    <t>Kedvezményes étkeztetés</t>
  </si>
  <si>
    <t>Nappali tanulók tankönyvellátásának támogatása</t>
  </si>
  <si>
    <t>Tankönyellátás támogatása általános</t>
  </si>
  <si>
    <t>Ingyenes tankönyvellátás</t>
  </si>
  <si>
    <t>Jogcím összesen:</t>
  </si>
  <si>
    <t>Normatív kötött felhasználású előirányzatok</t>
  </si>
  <si>
    <t xml:space="preserve">Pedagógus szakvizsga és továbbképzés     </t>
  </si>
  <si>
    <t xml:space="preserve">Szociális továbbképzés, szakvizsga </t>
  </si>
  <si>
    <t>I.4.</t>
  </si>
  <si>
    <t xml:space="preserve">Diáksport támogatása </t>
  </si>
  <si>
    <t>Közcélú foglalkoztatás támogatása</t>
  </si>
  <si>
    <t>Szociális ellát. kapcs. norm. kötött előirányzatok</t>
  </si>
  <si>
    <t>Átengedett SZJA bevétel</t>
  </si>
  <si>
    <t>3.</t>
  </si>
  <si>
    <t xml:space="preserve">Központosított előirányzat </t>
  </si>
  <si>
    <t>Támogatások, hozzájárulások, SZJA bevételek összesen:</t>
  </si>
  <si>
    <t>11/a. sz. melléklet</t>
  </si>
  <si>
    <t xml:space="preserve">Kisbér Város Önkormányzata rövid lejáratú kötelezettségei </t>
  </si>
  <si>
    <t>2009. január 1.-én</t>
  </si>
  <si>
    <t xml:space="preserve">Törlesztés 2009. évben </t>
  </si>
  <si>
    <t>BCN rendszerház</t>
  </si>
  <si>
    <t>BÖSZ</t>
  </si>
  <si>
    <t>E.on</t>
  </si>
  <si>
    <t>Kisv.Önk.Orsz.Szöv.</t>
  </si>
  <si>
    <t>Magyar Posta Zrt</t>
  </si>
  <si>
    <t>Technotrade</t>
  </si>
  <si>
    <t>TÖOSZ</t>
  </si>
  <si>
    <t>KVI</t>
  </si>
  <si>
    <t xml:space="preserve">Batthyány Kázmér Szakkórház </t>
  </si>
  <si>
    <t>Bánki Donát Szakképző Iskola</t>
  </si>
  <si>
    <t>Gyöngyszem Óvoda</t>
  </si>
  <si>
    <t>Petőfi Sándor Általános Iskola</t>
  </si>
  <si>
    <t>Táncsics Mihály Gimnázium és Szakközépiskola</t>
  </si>
  <si>
    <t>Wass Albert Műv.Központ és Könyvtár</t>
  </si>
  <si>
    <t>A táblázatban jelzett rövid lejáratú kötelezettségek összegét növeli a 11/b. számú mellékletben szereplő hosszú lejáratú kötelezettségek 2009. évi esedékes törlesztőrésze, melynek összege 8.404  e Ft.</t>
  </si>
  <si>
    <t>11/b. sz. melléklet</t>
  </si>
  <si>
    <t>Önkormányzat hosszú lejáratú kötelezettségei</t>
  </si>
  <si>
    <t>Keletkezés ideje</t>
  </si>
  <si>
    <t xml:space="preserve">Tartozás a keletk. idején </t>
  </si>
  <si>
    <t>Tartozás összege 2009. jan. 1.-én</t>
  </si>
  <si>
    <t>Törlesztés ütemezése</t>
  </si>
  <si>
    <t xml:space="preserve">2009. év  </t>
  </si>
  <si>
    <t xml:space="preserve">2010. év </t>
  </si>
  <si>
    <t xml:space="preserve">2011. év </t>
  </si>
  <si>
    <t>Következő évek</t>
  </si>
  <si>
    <t>PHARE hitel (kamatmentes kölcs.)</t>
  </si>
  <si>
    <t>1997.</t>
  </si>
  <si>
    <t>2008.</t>
  </si>
  <si>
    <t>Behuh. hitel ivóvíz Véncser d. (OTP)</t>
  </si>
  <si>
    <t>2003.</t>
  </si>
  <si>
    <t xml:space="preserve">Készfizető kezesség Kisbér Víziközmű Társulat </t>
  </si>
  <si>
    <t>*******</t>
  </si>
  <si>
    <t>Lízingdíj</t>
  </si>
  <si>
    <t xml:space="preserve">A táblázatban szereplő hosszú lejáratú kötelezettségek 2009. évi törlesztőrésze a 9/a. számú melléklet szerint rövid lejáratú kötelezettségek összegét növeli. </t>
  </si>
  <si>
    <t>12. sz. melléklet</t>
  </si>
  <si>
    <t xml:space="preserve">Kisbér Város Önkormányzata 2009. évi előirányzat felhasználási és likviditási ütemterve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</si>
  <si>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</si>
  <si>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</si>
  <si>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</si>
  <si>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</si>
  <si>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</si>
  <si>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</si>
  <si>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</si>
  <si>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</si>
  <si>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</si>
  <si>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</si>
  <si>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</si>
  <si>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</si>
  <si>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Nyitó pénzkészlet</t>
  </si>
  <si>
    <t>Int. működési bevét.</t>
  </si>
  <si>
    <t>Önkorm. saj. műk. bevét.</t>
  </si>
  <si>
    <t>Áteng. és megoszt. bevét</t>
  </si>
  <si>
    <t>Állami hozzájár. és tám.</t>
  </si>
  <si>
    <t>Támogatás ért. műk. bevét.</t>
  </si>
  <si>
    <t>Műk. célú pénzeszk. átvétel</t>
  </si>
  <si>
    <t>Ingatlanértékesítés</t>
  </si>
  <si>
    <t>Támogatás ért. felh. bevét.</t>
  </si>
  <si>
    <t>Felhalm. célra átv. peszk.</t>
  </si>
  <si>
    <t>Kölcsönök törlesztése</t>
  </si>
  <si>
    <t>Kötvénykibocsátás</t>
  </si>
  <si>
    <t>Dologi és egyéb folyó k.</t>
  </si>
  <si>
    <t>Műk. célú pénzeszk. átad.</t>
  </si>
  <si>
    <t>Társadalmi és szocp. kiad.</t>
  </si>
  <si>
    <t>Műk. célú hiteltörl. kamata</t>
  </si>
  <si>
    <t>Beruházások, felújítások</t>
  </si>
  <si>
    <t>Támogat. ért. felhalm. kiad.</t>
  </si>
  <si>
    <t>Felhalm. célú peszk. átad.</t>
  </si>
  <si>
    <t>Felhalm. célú hiteltörl.</t>
  </si>
  <si>
    <t>Felh. c. hiteltörl., kamata</t>
  </si>
  <si>
    <t>Értékpapír vásárlás</t>
  </si>
  <si>
    <t>Különbözet:</t>
  </si>
  <si>
    <t>14. sz. melléklet</t>
  </si>
  <si>
    <t>Kisbér Város Önkormányzata által 2009. évben biztosítandó kedvezmények</t>
  </si>
  <si>
    <t>Kedvezmény</t>
  </si>
  <si>
    <t>érintettek száma</t>
  </si>
  <si>
    <t>kedvezmény mértéke</t>
  </si>
  <si>
    <t>jogcíme</t>
  </si>
  <si>
    <t>összege</t>
  </si>
  <si>
    <t>Kommunális adó</t>
  </si>
  <si>
    <t>méltányosság</t>
  </si>
  <si>
    <t>Art.</t>
  </si>
  <si>
    <t>190.000.-</t>
  </si>
  <si>
    <t>Kisbér Város Önkormányzata 2009.évi</t>
  </si>
  <si>
    <t>összeg</t>
  </si>
  <si>
    <t xml:space="preserve">Támogatás összesen: </t>
  </si>
  <si>
    <t xml:space="preserve">Saját forrás: </t>
  </si>
  <si>
    <t>Források összesen:</t>
  </si>
  <si>
    <t xml:space="preserve">    -Eszközbeszerzés</t>
  </si>
  <si>
    <t xml:space="preserve">    -Tervezési feladatok</t>
  </si>
  <si>
    <t xml:space="preserve">    -Építési feladatok </t>
  </si>
  <si>
    <t xml:space="preserve">    -Egyéb kapcsolódó feladatok </t>
  </si>
  <si>
    <t xml:space="preserve">Költség összesen: </t>
  </si>
  <si>
    <t>15. sz. melléklet</t>
  </si>
  <si>
    <t>Költségvetési bevételek és kiadások  mérleg szerkezetben (nettósítva, összevontan)</t>
  </si>
  <si>
    <t>A melléklet az önkormányzat bevételeinek és kiadásainak tervezett összegét és összetételét tartalmazza főbb bevételi és kiadási jogcímenként, összevontan, mérlegszerkezetben. A táblázatban a főbb jogcímcsoportok adatai szerepelnek. Az összehasonlíthatóság érdekében 2 év adata szerepel a táblázatban.</t>
  </si>
  <si>
    <t>Működési célú bevételek és kiadások mérleg szerkezetben (nettósítva, összevontan)</t>
  </si>
  <si>
    <t>A melléklet az önkormányzat összevont, nettósított tervezett bevételi és kiadási főösszegéből a működési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</si>
  <si>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Felhalmozási célú bevételek és kiadások mérleg szerkezetben (nettósítva, összevontan)</t>
  </si>
  <si>
    <t>A melléklet az önkormányzat összevont, nettósított tervezett bevételi és kiadási főösszegéből a felhalmozási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</si>
  <si>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Bevételek és kiadások 3 éves tervadatai (jelleg szerint, nettósítva, összevontan)</t>
  </si>
  <si>
    <t xml:space="preserve">A melléklet az önkormányzat nettósított tervezett bevételi és kiadási főösszegének működési és  felhalmozási bevételek és kiadások részletezését tartalmazza a főbb bevételi és kiadási jogcímek szerinti részletezésben a tervidőszakra és az azt követő két költségvetési évre vonatkozóan. </t>
  </si>
  <si>
    <t>Kiadások intézményenként (jelleg és jogcím szerint, nettósítva)</t>
  </si>
  <si>
    <t>A melléklet az önkormányzat tervezett kiadási főösszegének intézmények és kiadási jogcímek szerinti részletezését tartalmazza. A táblázat a halmozott és a halmozódás nélküli kiadások összegét egyaránt bemutatja. A halmozódást az intézményfinanszírozás összege okozza, mely korrekcióval (levonással) kiküszöbölhető.</t>
  </si>
  <si>
    <t>Bevételek intézményenként (jelleg és jogcím szerint, nettósítva)</t>
  </si>
  <si>
    <t>A melléklet az önkormányzat tervezett bevételi főösszegének intézmények és bevételi jogcímek szerinti részletezését tartalmazza. A táblázat a halmozott és a halmozódás nélküli bevételek összegét egyaránt bemutatja. A halmozódást az intézményfinanszírozás összege okozza, mely korrekcióval (levonással) kiküszöbölhető.</t>
  </si>
  <si>
    <t>Bevételek és kiadások  jogcím szerinti részletezése</t>
  </si>
  <si>
    <t>A melléklet az önkormányzat bevételeinek és kiadásainak tervezett összegét és összetételét tartalmazza főbb bevételi és kiadási jogcímek szerinti részletezésben. Az összehasonlíthatóság érdekében 2 év adata szerepel a táblázatban.</t>
  </si>
  <si>
    <t>Egyes kiemelt bevételek és kiadások  jogcímek és intézmények szerinti részletezése</t>
  </si>
  <si>
    <t xml:space="preserve">A melléklet az önkormányzat egyes kiemelt bevételeinek és kiadásainak tervezett összegét és összetételét tartalmazza főbb bevételi és kiadási jogcímek, valamint intézmények szerinti részletezésben. </t>
  </si>
  <si>
    <t>Polgármesteri Hivatal kiadásainak alakulása, társadalmi és szoc. pol. Juttatások részletezése</t>
  </si>
  <si>
    <t>A melléklet a Polgármesteri Hivatal által ellátandó feladatok kiadási előirányzatát, valamint a társadalmi és szociálpolitikai juttatások jogcímek szerinti részletezését tartalmazza. PH kiadásain belül polgármester és képviselők, hivatali dolgozók juttatásai, hivatali működéshez kapcsolódó dologi kiadások, önkormányzati beruházások és felújítások, pénzeszköz átadások, hiteltörlesztések....</t>
  </si>
  <si>
    <t>CÖK kiadásai és bevételei</t>
  </si>
  <si>
    <t xml:space="preserve">A melléklet a Cigány Kisebbségi önkormányzat tervezett kiadásainak és bevételeinek összegét tartalmazza kiemelt jogcímek szerinti bontásban. Összehasonlíthatóság érdekében 2 év adatát tartalmazza a táblázat. </t>
  </si>
  <si>
    <t xml:space="preserve">A melléklet az önkormányzat tervezett felhalmozási jellegű  kiadásainak összegét tartalmazza kiadási jellegek, intézmények és feladatok szerinti részletezésben. Összehasonlíthatóság érdekében 2 év adatát tartalmazza a táblázat. </t>
  </si>
  <si>
    <t>Létszámok alakulása</t>
  </si>
  <si>
    <t xml:space="preserve">A melléklet az önkormányzat engedélyezett létszámkeretének alakulását tartalmazza, intézmények és foglalkoztatási típusok szerinti bontásban. Az összehasonlíthatóság érdekében a táblázat az előző év záró foglalkoztatási adatai is tartalmazza.   </t>
  </si>
  <si>
    <t>Állami hozzájárulások</t>
  </si>
  <si>
    <t xml:space="preserve">A melléklet az önkormányzatot megillető állami hozzájárulások, támogatások, kiegészítések és átengedett bevételek jogcímek szerinti részletezését tartalmazza.  </t>
  </si>
  <si>
    <t xml:space="preserve">Rövid lejáratú kötelezettségek </t>
  </si>
  <si>
    <t xml:space="preserve">A melléklet az önkormányzat év elején meglévő, rövid lejáratú kötelezettségeinek összegét jogosultak és összeg szerinti részletezésben tartalmazza. A részben önállóan gazdálkodó intézmények rövid lejáratú kötelezettségit a táblázat intézményi bontásban tartalmazza. A táblázat a hosszú lejáratú kötelezettségekből az időszak során esedékessé váló (rövid lejáratúvá váló összeget) törlesztés összegét nem tartalmazza. </t>
  </si>
  <si>
    <t xml:space="preserve">Hosszú lejáratú kötelezettségek </t>
  </si>
  <si>
    <t xml:space="preserve">A melléklet az önkormányzat év elején meglévő,hosszú lejáratú kötelezettségeinek összegét keletkezési idő és jogcím, valamint meglévő kötelezettség és esedékes törlesztés szerinti részletezésben tartalmazza.  A táblázat a hosszú lejáratú kötelezettségekből az időszak során esedékessé váló (rövid lejáratúvá váló összeget) törlesztés összegét is tartalmazza. </t>
  </si>
  <si>
    <t>Előirányzat felhasználási és likviditási ütemterv</t>
  </si>
  <si>
    <t xml:space="preserve">A melléklet az önkormányzat tervezett bevételeinek és kiadásainak ütemezést, tehát az előirányzat felhasználási, valamint ezek alapján a likviditási ütemtervét tartalmazza. </t>
  </si>
  <si>
    <t xml:space="preserve">Támogatással megvalósuló beruházások </t>
  </si>
  <si>
    <t>EU források felhasználásával megvalósuló feladatok kiadásinak és bevételeinek részletezése</t>
  </si>
  <si>
    <t>Önkormányzat által biztosítandó kedvezmények</t>
  </si>
  <si>
    <t xml:space="preserve">A táblázat az önkormányzat által a tervidőszak során biztosítandó kedvezmények részletezését tartalmazza megnevezés, jogcím, érintettek száma, kedvezmény mértéke, valamint a biztosított kedvezmény halmozott összege szerinti részletezésben. </t>
  </si>
  <si>
    <t>Címrend</t>
  </si>
  <si>
    <t>A melléklet az önkormányzat címrendjét tartalmazza. ( cím, szám, alszám, gazdálkodási forma, megnevezés szerinti részletezésben)</t>
  </si>
  <si>
    <t>13. sz. melléklet</t>
  </si>
  <si>
    <t>Kisbér Város  Önkormányzata 2009. évi címrendje</t>
  </si>
  <si>
    <t>Száma</t>
  </si>
  <si>
    <t>Alszám</t>
  </si>
  <si>
    <t>Gazd. jogk.</t>
  </si>
  <si>
    <t>Cím neve</t>
  </si>
  <si>
    <t>Önálló</t>
  </si>
  <si>
    <t>Önkormányzati igazgatási tevékenység</t>
  </si>
  <si>
    <t>Szakfea</t>
  </si>
  <si>
    <t>Területi, körzeti igazgatási szervek tev.</t>
  </si>
  <si>
    <t>Önkormányzati költségvetésben szereplő nem intézményi szakfeladatok</t>
  </si>
  <si>
    <t xml:space="preserve">Cigány Kisebbségi Önkorm. fea. </t>
  </si>
  <si>
    <t>Utak, hidak építése</t>
  </si>
  <si>
    <t>Épületfenntartás, korszerűsítés</t>
  </si>
  <si>
    <t>4.</t>
  </si>
  <si>
    <t>Utak, hidak üzemeltetése</t>
  </si>
  <si>
    <t>Saját vagy bérelt ingatlan hasznosítása</t>
  </si>
  <si>
    <t>6.</t>
  </si>
  <si>
    <t>Önkormányzatok elszámolásai</t>
  </si>
  <si>
    <t>7.</t>
  </si>
  <si>
    <t>Háziorvosi szolgálat</t>
  </si>
  <si>
    <t>Családsegítés</t>
  </si>
  <si>
    <t>Gyermek és ifjúságvédelem</t>
  </si>
  <si>
    <t>Rendszeres szociális pénzbeni ellátás</t>
  </si>
  <si>
    <t>Munkanélküli ellátások</t>
  </si>
  <si>
    <t>Eseti pénzbeni szociális ellátások</t>
  </si>
  <si>
    <t>13.</t>
  </si>
  <si>
    <t>Eseti pénzbeni gyermekvédelmi ellátások</t>
  </si>
  <si>
    <t>14.</t>
  </si>
  <si>
    <t>Településtisztasági szolg.</t>
  </si>
  <si>
    <t>15.</t>
  </si>
  <si>
    <t>Önkorm. fea. nem t. elszám.</t>
  </si>
  <si>
    <t>Finanszírozási műveletek elszámolása</t>
  </si>
  <si>
    <t>Önkormányzati képviselő választás</t>
  </si>
  <si>
    <t>18.</t>
  </si>
  <si>
    <t>Országgyűlési képviselő választás</t>
  </si>
  <si>
    <t>Polg. Hiv. kapcsolt részben önállóan g. int.</t>
  </si>
  <si>
    <t xml:space="preserve">1. </t>
  </si>
  <si>
    <t>R.önálló</t>
  </si>
  <si>
    <t>P.S. Általános Iskola</t>
  </si>
  <si>
    <t>T. M. Gimnázium és SZKI</t>
  </si>
  <si>
    <t>Könyvtár és Műv. Ház</t>
  </si>
  <si>
    <t>Városigazgatóság nem intézményi szakfea.</t>
  </si>
  <si>
    <t>B. D. Szakképzőiskola</t>
  </si>
  <si>
    <t>Védőnői Szolgálat</t>
  </si>
  <si>
    <t>B.K. Szakkórház</t>
  </si>
  <si>
    <t>16. sz. melléklet</t>
  </si>
  <si>
    <t>uniós támogatással megvalósuló beruházásai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</si>
</sst>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</numFmts>
  <fonts count="2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4" fillId="0" borderId="5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0" fillId="0" borderId="51" xfId="0" applyBorder="1" applyAlignment="1">
      <alignment/>
    </xf>
    <xf numFmtId="0" fontId="4" fillId="0" borderId="51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44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55" xfId="0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59" xfId="0" applyFont="1" applyFill="1" applyBorder="1" applyAlignment="1">
      <alignment horizontal="left"/>
    </xf>
    <xf numFmtId="0" fontId="4" fillId="0" borderId="60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7" xfId="0" applyFont="1" applyFill="1" applyBorder="1" applyAlignment="1">
      <alignment horizontal="left" wrapText="1" shrinkToFit="1"/>
    </xf>
    <xf numFmtId="0" fontId="4" fillId="0" borderId="38" xfId="0" applyFont="1" applyBorder="1" applyAlignment="1">
      <alignment/>
    </xf>
    <xf numFmtId="0" fontId="4" fillId="0" borderId="63" xfId="0" applyFont="1" applyBorder="1" applyAlignment="1">
      <alignment/>
    </xf>
    <xf numFmtId="0" fontId="9" fillId="0" borderId="38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64" xfId="0" applyFont="1" applyBorder="1" applyAlignment="1">
      <alignment/>
    </xf>
    <xf numFmtId="0" fontId="9" fillId="0" borderId="26" xfId="0" applyFont="1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13" fillId="0" borderId="6" xfId="0" applyFont="1" applyBorder="1" applyAlignment="1">
      <alignment/>
    </xf>
    <xf numFmtId="0" fontId="10" fillId="0" borderId="3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left"/>
    </xf>
    <xf numFmtId="0" fontId="13" fillId="0" borderId="35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0" fillId="0" borderId="71" xfId="0" applyBorder="1" applyAlignment="1">
      <alignment/>
    </xf>
    <xf numFmtId="0" fontId="13" fillId="0" borderId="3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53" xfId="0" applyFont="1" applyFill="1" applyBorder="1" applyAlignment="1">
      <alignment horizontal="left"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7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6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4" fillId="0" borderId="25" xfId="0" applyFont="1" applyBorder="1" applyAlignment="1">
      <alignment/>
    </xf>
    <xf numFmtId="0" fontId="10" fillId="0" borderId="59" xfId="0" applyFont="1" applyFill="1" applyBorder="1" applyAlignment="1">
      <alignment horizontal="left"/>
    </xf>
    <xf numFmtId="0" fontId="13" fillId="0" borderId="55" xfId="0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14" fillId="0" borderId="26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69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81" xfId="0" applyFont="1" applyFill="1" applyBorder="1" applyAlignment="1">
      <alignment/>
    </xf>
    <xf numFmtId="0" fontId="13" fillId="0" borderId="5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76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43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67" xfId="0" applyFont="1" applyBorder="1" applyAlignment="1">
      <alignment/>
    </xf>
    <xf numFmtId="0" fontId="17" fillId="0" borderId="32" xfId="0" applyFont="1" applyBorder="1" applyAlignment="1">
      <alignment/>
    </xf>
    <xf numFmtId="0" fontId="6" fillId="0" borderId="82" xfId="0" applyFont="1" applyBorder="1" applyAlignment="1">
      <alignment/>
    </xf>
    <xf numFmtId="0" fontId="17" fillId="0" borderId="83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2" fillId="0" borderId="72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5" fillId="0" borderId="9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52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2" xfId="0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73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72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2" fillId="0" borderId="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2" fillId="0" borderId="2" xfId="0" applyFont="1" applyBorder="1" applyAlignment="1">
      <alignment horizontal="right" shrinkToFit="1"/>
    </xf>
    <xf numFmtId="0" fontId="2" fillId="0" borderId="18" xfId="0" applyFont="1" applyBorder="1" applyAlignment="1">
      <alignment horizontal="right" shrinkToFit="1"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3" fillId="0" borderId="1" xfId="0" applyFon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4" xfId="0" applyBorder="1" applyAlignment="1">
      <alignment/>
    </xf>
    <xf numFmtId="0" fontId="2" fillId="0" borderId="3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5" xfId="0" applyFill="1" applyBorder="1" applyAlignment="1">
      <alignment/>
    </xf>
    <xf numFmtId="0" fontId="0" fillId="0" borderId="52" xfId="0" applyFill="1" applyBorder="1" applyAlignment="1">
      <alignment/>
    </xf>
    <xf numFmtId="0" fontId="2" fillId="0" borderId="59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5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18" fillId="0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5" fillId="0" borderId="26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7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9" fillId="0" borderId="45" xfId="0" applyFont="1" applyFill="1" applyBorder="1" applyAlignment="1">
      <alignment horizontal="left"/>
    </xf>
    <xf numFmtId="0" fontId="4" fillId="0" borderId="52" xfId="0" applyFon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73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5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9" fillId="0" borderId="82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19" xfId="0" applyBorder="1" applyAlignment="1">
      <alignment/>
    </xf>
    <xf numFmtId="0" fontId="9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9" fillId="0" borderId="26" xfId="0" applyFont="1" applyBorder="1" applyAlignment="1">
      <alignment/>
    </xf>
    <xf numFmtId="0" fontId="9" fillId="0" borderId="53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73" xfId="0" applyFont="1" applyBorder="1" applyAlignment="1">
      <alignment/>
    </xf>
    <xf numFmtId="0" fontId="9" fillId="0" borderId="59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86" xfId="0" applyFont="1" applyBorder="1" applyAlignment="1">
      <alignment/>
    </xf>
    <xf numFmtId="0" fontId="0" fillId="0" borderId="87" xfId="0" applyBorder="1" applyAlignment="1">
      <alignment/>
    </xf>
    <xf numFmtId="0" fontId="19" fillId="0" borderId="88" xfId="0" applyFont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31" xfId="0" applyFill="1" applyBorder="1" applyAlignment="1">
      <alignment horizontal="right"/>
    </xf>
    <xf numFmtId="0" fontId="0" fillId="0" borderId="31" xfId="0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0" fillId="0" borderId="82" xfId="0" applyFont="1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5" xfId="0" applyBorder="1" applyAlignment="1">
      <alignment/>
    </xf>
    <xf numFmtId="0" fontId="2" fillId="0" borderId="89" xfId="0" applyFont="1" applyFill="1" applyBorder="1" applyAlignment="1">
      <alignment horizontal="left"/>
    </xf>
    <xf numFmtId="0" fontId="0" fillId="0" borderId="59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31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3" fontId="0" fillId="0" borderId="3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59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61" xfId="0" applyBorder="1" applyAlignment="1">
      <alignment/>
    </xf>
    <xf numFmtId="0" fontId="0" fillId="0" borderId="59" xfId="0" applyFont="1" applyBorder="1" applyAlignment="1">
      <alignment wrapText="1"/>
    </xf>
    <xf numFmtId="0" fontId="0" fillId="0" borderId="27" xfId="0" applyBorder="1" applyAlignment="1">
      <alignment horizontal="right"/>
    </xf>
    <xf numFmtId="0" fontId="0" fillId="0" borderId="10" xfId="0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2" fillId="0" borderId="8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0" fillId="0" borderId="7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9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6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8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4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0" fillId="0" borderId="44" xfId="0" applyBorder="1" applyAlignment="1">
      <alignment wrapText="1"/>
    </xf>
    <xf numFmtId="0" fontId="8" fillId="0" borderId="26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52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2" fillId="0" borderId="27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19" xfId="0" applyFont="1" applyBorder="1" applyAlignment="1">
      <alignment/>
    </xf>
    <xf numFmtId="0" fontId="21" fillId="0" borderId="92" xfId="0" applyFont="1" applyFill="1" applyBorder="1" applyAlignment="1">
      <alignment horizontal="center"/>
    </xf>
    <xf numFmtId="0" fontId="0" fillId="0" borderId="93" xfId="0" applyFont="1" applyBorder="1" applyAlignment="1">
      <alignment wrapText="1"/>
    </xf>
    <xf numFmtId="0" fontId="0" fillId="0" borderId="94" xfId="0" applyBorder="1" applyAlignment="1">
      <alignment horizontal="center" wrapText="1"/>
    </xf>
    <xf numFmtId="0" fontId="0" fillId="0" borderId="94" xfId="0" applyFont="1" applyBorder="1" applyAlignment="1">
      <alignment wrapText="1"/>
    </xf>
    <xf numFmtId="0" fontId="0" fillId="0" borderId="95" xfId="0" applyFont="1" applyBorder="1" applyAlignment="1">
      <alignment horizontal="center" wrapText="1"/>
    </xf>
    <xf numFmtId="0" fontId="0" fillId="0" borderId="9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8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4" fillId="0" borderId="97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6" fillId="0" borderId="82" xfId="0" applyFont="1" applyBorder="1" applyAlignment="1">
      <alignment/>
    </xf>
    <xf numFmtId="0" fontId="10" fillId="0" borderId="18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10" fillId="0" borderId="48" xfId="0" applyFont="1" applyFill="1" applyBorder="1" applyAlignment="1">
      <alignment horizontal="center" wrapText="1"/>
    </xf>
    <xf numFmtId="0" fontId="13" fillId="0" borderId="97" xfId="0" applyFont="1" applyBorder="1" applyAlignment="1">
      <alignment horizontal="center" wrapText="1"/>
    </xf>
    <xf numFmtId="0" fontId="10" fillId="0" borderId="98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0" fontId="2" fillId="0" borderId="45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0" fillId="0" borderId="97" xfId="0" applyFont="1" applyBorder="1" applyAlignment="1">
      <alignment/>
    </xf>
    <xf numFmtId="0" fontId="8" fillId="0" borderId="8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B28" sqref="B28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9.875" style="0" customWidth="1"/>
    <col min="12" max="13" width="10.00390625" style="0" customWidth="1"/>
    <col min="14" max="14" width="0" style="0" hidden="1" customWidth="1"/>
  </cols>
  <sheetData>
    <row r="1" spans="8:13" ht="12.75">
      <c r="H1" s="645" t="s">
        <v>0</v>
      </c>
      <c r="I1" s="645"/>
      <c r="J1" s="645"/>
      <c r="M1" s="1"/>
    </row>
    <row r="3" spans="2:13" ht="12.75">
      <c r="B3" s="646" t="s">
        <v>1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4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4</v>
      </c>
      <c r="I5" s="5" t="s">
        <v>9</v>
      </c>
      <c r="J5" s="5" t="s">
        <v>6</v>
      </c>
      <c r="K5" s="7"/>
      <c r="L5" s="7"/>
      <c r="N5" s="8"/>
    </row>
    <row r="6" spans="1:14" ht="12.75">
      <c r="A6" s="9" t="s">
        <v>10</v>
      </c>
      <c r="B6" s="10">
        <v>308737</v>
      </c>
      <c r="C6" s="10">
        <v>321847</v>
      </c>
      <c r="D6" s="10">
        <v>401463</v>
      </c>
      <c r="E6" s="10"/>
      <c r="F6" s="11" t="s">
        <v>11</v>
      </c>
      <c r="G6" s="12">
        <v>866709</v>
      </c>
      <c r="H6" s="12">
        <v>877724</v>
      </c>
      <c r="I6" s="12">
        <v>882678</v>
      </c>
      <c r="J6" s="12"/>
      <c r="K6" s="13"/>
      <c r="L6" s="13"/>
      <c r="N6" s="14"/>
    </row>
    <row r="7" spans="1:14" ht="12.75">
      <c r="A7" s="15" t="s">
        <v>12</v>
      </c>
      <c r="B7" s="16">
        <v>293800</v>
      </c>
      <c r="C7" s="16">
        <v>297100</v>
      </c>
      <c r="D7" s="16">
        <v>309300</v>
      </c>
      <c r="E7" s="16"/>
      <c r="F7" s="17" t="s">
        <v>13</v>
      </c>
      <c r="G7" s="18">
        <v>277084</v>
      </c>
      <c r="H7" s="18">
        <v>280014</v>
      </c>
      <c r="I7" s="18">
        <v>279246</v>
      </c>
      <c r="J7" s="18"/>
      <c r="K7" s="7"/>
      <c r="L7" s="7"/>
      <c r="N7" s="19"/>
    </row>
    <row r="8" spans="1:14" ht="12.75">
      <c r="A8" s="15" t="s">
        <v>14</v>
      </c>
      <c r="B8" s="16">
        <v>1500</v>
      </c>
      <c r="C8" s="16">
        <v>2400</v>
      </c>
      <c r="D8" s="16">
        <v>2300</v>
      </c>
      <c r="E8" s="16"/>
      <c r="F8" s="17" t="s">
        <v>15</v>
      </c>
      <c r="G8" s="16">
        <v>547131</v>
      </c>
      <c r="H8" s="16">
        <v>636457</v>
      </c>
      <c r="I8" s="16">
        <v>642938</v>
      </c>
      <c r="J8" s="16"/>
      <c r="K8" s="7"/>
      <c r="L8" s="7"/>
      <c r="N8" s="19"/>
    </row>
    <row r="9" spans="1:14" ht="12.75">
      <c r="A9" s="15" t="s">
        <v>16</v>
      </c>
      <c r="B9" s="16">
        <v>5446</v>
      </c>
      <c r="C9" s="16">
        <v>7046</v>
      </c>
      <c r="D9" s="16">
        <v>6405</v>
      </c>
      <c r="E9" s="16"/>
      <c r="F9" s="17" t="s">
        <v>17</v>
      </c>
      <c r="G9" s="16">
        <v>19800</v>
      </c>
      <c r="H9" s="16">
        <v>20846</v>
      </c>
      <c r="I9" s="16">
        <v>20000</v>
      </c>
      <c r="J9" s="16"/>
      <c r="K9" s="7"/>
      <c r="L9" s="7"/>
      <c r="N9" s="19"/>
    </row>
    <row r="10" spans="1:14" ht="12.75">
      <c r="A10" s="15" t="s">
        <v>18</v>
      </c>
      <c r="B10" s="16">
        <v>130514</v>
      </c>
      <c r="C10" s="16">
        <v>117645</v>
      </c>
      <c r="D10" s="16">
        <v>117592</v>
      </c>
      <c r="E10" s="16"/>
      <c r="F10" s="17" t="s">
        <v>19</v>
      </c>
      <c r="G10" s="16">
        <v>18025</v>
      </c>
      <c r="H10" s="16">
        <v>18475</v>
      </c>
      <c r="I10" s="16">
        <v>24685</v>
      </c>
      <c r="J10" s="16"/>
      <c r="K10" s="7"/>
      <c r="L10" s="7"/>
      <c r="N10" s="19"/>
    </row>
    <row r="11" spans="1:14" ht="12.75">
      <c r="A11" s="15" t="s">
        <v>20</v>
      </c>
      <c r="B11" s="16">
        <v>0</v>
      </c>
      <c r="C11" s="16">
        <v>4643</v>
      </c>
      <c r="D11" s="16">
        <v>0</v>
      </c>
      <c r="E11" s="16"/>
      <c r="F11" s="17" t="s">
        <v>21</v>
      </c>
      <c r="G11" s="16">
        <v>23971</v>
      </c>
      <c r="H11" s="16">
        <v>25608</v>
      </c>
      <c r="I11" s="16">
        <v>34143</v>
      </c>
      <c r="J11" s="16"/>
      <c r="K11" s="7"/>
      <c r="L11" s="7"/>
      <c r="N11" s="19"/>
    </row>
    <row r="12" spans="1:14" ht="12.75">
      <c r="A12" s="15" t="s">
        <v>22</v>
      </c>
      <c r="B12" s="16">
        <v>486050</v>
      </c>
      <c r="C12" s="16">
        <v>490506</v>
      </c>
      <c r="D12" s="16">
        <v>541008</v>
      </c>
      <c r="E12" s="16"/>
      <c r="F12" s="17" t="s">
        <v>23</v>
      </c>
      <c r="G12" s="16">
        <v>1887</v>
      </c>
      <c r="H12" s="16">
        <v>3745</v>
      </c>
      <c r="I12" s="16">
        <v>567</v>
      </c>
      <c r="J12" s="16"/>
      <c r="K12" s="7"/>
      <c r="L12" s="7"/>
      <c r="N12" s="19"/>
    </row>
    <row r="13" spans="1:14" ht="12.75">
      <c r="A13" s="15" t="s">
        <v>24</v>
      </c>
      <c r="B13" s="16">
        <v>17000</v>
      </c>
      <c r="C13" s="16">
        <v>17065</v>
      </c>
      <c r="D13" s="16">
        <v>0</v>
      </c>
      <c r="E13" s="16"/>
      <c r="F13" s="17" t="s">
        <v>25</v>
      </c>
      <c r="G13" s="16">
        <v>53571</v>
      </c>
      <c r="H13" s="16">
        <v>53571</v>
      </c>
      <c r="I13" s="16">
        <v>33350</v>
      </c>
      <c r="J13" s="16"/>
      <c r="K13" s="7"/>
      <c r="L13" s="7"/>
      <c r="N13" s="19"/>
    </row>
    <row r="14" spans="1:14" ht="12.75">
      <c r="A14" s="15" t="s">
        <v>26</v>
      </c>
      <c r="B14" s="16">
        <v>65500</v>
      </c>
      <c r="C14" s="16">
        <v>65500</v>
      </c>
      <c r="D14" s="16">
        <v>209608</v>
      </c>
      <c r="E14" s="16"/>
      <c r="F14" s="17" t="s">
        <v>27</v>
      </c>
      <c r="G14" s="16">
        <v>19483</v>
      </c>
      <c r="H14" s="16">
        <v>19483</v>
      </c>
      <c r="I14" s="16">
        <v>54972</v>
      </c>
      <c r="J14" s="16"/>
      <c r="K14" s="7"/>
      <c r="L14" s="7"/>
      <c r="N14" s="19"/>
    </row>
    <row r="15" spans="1:14" ht="12.75">
      <c r="A15" s="20" t="s">
        <v>28</v>
      </c>
      <c r="B15" s="16">
        <v>0</v>
      </c>
      <c r="C15" s="16">
        <v>0</v>
      </c>
      <c r="D15" s="16">
        <v>0</v>
      </c>
      <c r="E15" s="16"/>
      <c r="F15" s="17" t="s">
        <v>29</v>
      </c>
      <c r="G15" s="16">
        <v>112782</v>
      </c>
      <c r="H15" s="16">
        <v>176726</v>
      </c>
      <c r="I15" s="16">
        <v>899673</v>
      </c>
      <c r="J15" s="16"/>
      <c r="K15" s="7"/>
      <c r="L15" s="7"/>
      <c r="N15" s="19"/>
    </row>
    <row r="16" spans="1:14" ht="12.75">
      <c r="A16" s="15" t="s">
        <v>30</v>
      </c>
      <c r="B16" s="16">
        <v>0</v>
      </c>
      <c r="C16" s="16">
        <v>0</v>
      </c>
      <c r="D16" s="16">
        <v>706585</v>
      </c>
      <c r="E16" s="16"/>
      <c r="F16" s="17" t="s">
        <v>31</v>
      </c>
      <c r="G16" s="16">
        <v>0</v>
      </c>
      <c r="H16" s="16">
        <v>9257</v>
      </c>
      <c r="I16" s="16">
        <v>38560</v>
      </c>
      <c r="J16" s="16"/>
      <c r="K16" s="7"/>
      <c r="L16" s="7"/>
      <c r="N16" s="19"/>
    </row>
    <row r="17" spans="1:14" ht="12.75">
      <c r="A17" s="15" t="s">
        <v>32</v>
      </c>
      <c r="B17" s="16">
        <v>9678</v>
      </c>
      <c r="C17" s="16">
        <v>9678</v>
      </c>
      <c r="D17" s="16">
        <v>11400</v>
      </c>
      <c r="E17" s="16"/>
      <c r="F17" s="17" t="s">
        <v>33</v>
      </c>
      <c r="G17" s="16">
        <v>0</v>
      </c>
      <c r="H17" s="16">
        <v>0</v>
      </c>
      <c r="I17" s="16">
        <v>0</v>
      </c>
      <c r="J17" s="16"/>
      <c r="K17" s="7"/>
      <c r="L17" s="7"/>
      <c r="N17" s="19"/>
    </row>
    <row r="18" spans="1:14" ht="12.75">
      <c r="A18" s="15" t="s">
        <v>34</v>
      </c>
      <c r="B18" s="16">
        <v>0</v>
      </c>
      <c r="C18" s="16">
        <v>0</v>
      </c>
      <c r="D18" s="16">
        <v>0</v>
      </c>
      <c r="E18" s="16"/>
      <c r="F18" s="17" t="s">
        <v>35</v>
      </c>
      <c r="G18" s="16">
        <v>0</v>
      </c>
      <c r="H18" s="16">
        <v>0</v>
      </c>
      <c r="I18" s="16">
        <v>0</v>
      </c>
      <c r="J18" s="16"/>
      <c r="K18" s="7"/>
      <c r="L18" s="7"/>
      <c r="N18" s="19"/>
    </row>
    <row r="19" spans="1:14" ht="12.75">
      <c r="A19" s="15" t="s">
        <v>36</v>
      </c>
      <c r="B19" s="16">
        <v>450</v>
      </c>
      <c r="C19" s="16">
        <v>450</v>
      </c>
      <c r="D19" s="16">
        <v>650</v>
      </c>
      <c r="E19" s="16"/>
      <c r="F19" s="17" t="s">
        <v>37</v>
      </c>
      <c r="G19" s="16">
        <v>150</v>
      </c>
      <c r="H19" s="16">
        <v>150</v>
      </c>
      <c r="I19" s="16">
        <v>0</v>
      </c>
      <c r="J19" s="16"/>
      <c r="K19" s="7"/>
      <c r="L19" s="7"/>
      <c r="N19" s="19"/>
    </row>
    <row r="20" spans="1:14" ht="12.75">
      <c r="A20" s="15" t="s">
        <v>38</v>
      </c>
      <c r="B20" s="16">
        <v>2050</v>
      </c>
      <c r="C20" s="16">
        <v>59670</v>
      </c>
      <c r="D20" s="16">
        <v>384231</v>
      </c>
      <c r="E20" s="16"/>
      <c r="F20" s="17" t="s">
        <v>39</v>
      </c>
      <c r="G20" s="16">
        <v>550</v>
      </c>
      <c r="H20" s="16">
        <v>2811</v>
      </c>
      <c r="I20" s="16">
        <v>44384</v>
      </c>
      <c r="J20" s="16"/>
      <c r="K20" s="7"/>
      <c r="L20" s="7"/>
      <c r="N20" s="19"/>
    </row>
    <row r="21" spans="1:14" ht="12.75">
      <c r="A21" s="15" t="s">
        <v>40</v>
      </c>
      <c r="B21" s="16">
        <v>594291</v>
      </c>
      <c r="C21" s="16">
        <v>643190</v>
      </c>
      <c r="D21" s="16">
        <v>598037</v>
      </c>
      <c r="E21" s="16"/>
      <c r="F21" s="17" t="s">
        <v>41</v>
      </c>
      <c r="G21" s="16"/>
      <c r="H21" s="16"/>
      <c r="I21" s="16">
        <v>380000</v>
      </c>
      <c r="J21" s="16"/>
      <c r="K21" s="7"/>
      <c r="L21" s="7"/>
      <c r="N21" s="19"/>
    </row>
    <row r="22" spans="1:14" ht="12.75">
      <c r="A22" s="15" t="s">
        <v>42</v>
      </c>
      <c r="B22" s="16">
        <v>1000000</v>
      </c>
      <c r="C22" s="16">
        <v>1000000</v>
      </c>
      <c r="D22" s="16">
        <v>0</v>
      </c>
      <c r="E22" s="16"/>
      <c r="F22" s="17" t="s">
        <v>43</v>
      </c>
      <c r="G22" s="16">
        <v>317000</v>
      </c>
      <c r="H22" s="16">
        <v>317000</v>
      </c>
      <c r="I22" s="16">
        <v>0</v>
      </c>
      <c r="J22" s="16"/>
      <c r="K22" s="7"/>
      <c r="L22" s="7"/>
      <c r="N22" s="19"/>
    </row>
    <row r="23" spans="1:14" ht="12.75">
      <c r="A23" s="21"/>
      <c r="B23" s="22"/>
      <c r="C23" s="22"/>
      <c r="D23" s="22"/>
      <c r="E23" s="22"/>
      <c r="F23" s="23" t="s">
        <v>44</v>
      </c>
      <c r="G23" s="22">
        <v>243543</v>
      </c>
      <c r="H23" s="22">
        <v>243543</v>
      </c>
      <c r="I23" s="22">
        <v>7663</v>
      </c>
      <c r="J23" s="22"/>
      <c r="K23" s="7"/>
      <c r="L23" s="7"/>
      <c r="N23" s="19"/>
    </row>
    <row r="24" spans="1:14" ht="12.75">
      <c r="A24" s="21"/>
      <c r="B24" s="24"/>
      <c r="C24" s="24"/>
      <c r="D24" s="24"/>
      <c r="E24" s="24"/>
      <c r="F24" s="23" t="s">
        <v>45</v>
      </c>
      <c r="G24" s="24">
        <v>442200</v>
      </c>
      <c r="H24" s="24">
        <v>380200</v>
      </c>
      <c r="I24" s="24">
        <v>0</v>
      </c>
      <c r="J24" s="24"/>
      <c r="K24" s="7"/>
      <c r="L24" s="7"/>
      <c r="N24" s="19"/>
    </row>
    <row r="25" spans="1:14" ht="12.75">
      <c r="A25" s="25" t="s">
        <v>46</v>
      </c>
      <c r="B25" s="25">
        <f>SUM(B6:B24)</f>
        <v>2915016</v>
      </c>
      <c r="C25" s="25">
        <f>SUM(C6:C24)</f>
        <v>3036740</v>
      </c>
      <c r="D25" s="25">
        <f>SUM(D6:D24)</f>
        <v>3288579</v>
      </c>
      <c r="E25" s="25">
        <f>SUM(E6:E24)</f>
        <v>0</v>
      </c>
      <c r="F25" s="25" t="s">
        <v>47</v>
      </c>
      <c r="G25" s="25">
        <f>SUM(G6:G24)</f>
        <v>2943886</v>
      </c>
      <c r="H25" s="25">
        <f>SUM(H6:H24)</f>
        <v>3065610</v>
      </c>
      <c r="I25" s="25">
        <f>SUM(I6:I24)</f>
        <v>3342859</v>
      </c>
      <c r="J25" s="25">
        <f>SUM(J6:J24)</f>
        <v>0</v>
      </c>
      <c r="K25" s="7"/>
      <c r="L25" s="7"/>
      <c r="N25" s="26"/>
    </row>
    <row r="26" spans="1:14" ht="12.75">
      <c r="A26" s="25" t="s">
        <v>48</v>
      </c>
      <c r="B26" s="25">
        <f>G25-B25</f>
        <v>28870</v>
      </c>
      <c r="C26" s="25">
        <f>H25-C25</f>
        <v>28870</v>
      </c>
      <c r="D26" s="25">
        <f>I25-D25</f>
        <v>54280</v>
      </c>
      <c r="E26" s="25">
        <f>J25-E25</f>
        <v>0</v>
      </c>
      <c r="F26" s="27"/>
      <c r="G26" s="27"/>
      <c r="H26" s="27"/>
      <c r="I26" s="27"/>
      <c r="J26" s="7"/>
      <c r="K26" s="28"/>
      <c r="L26" s="28"/>
      <c r="N26" s="29"/>
    </row>
    <row r="27" spans="1:12" ht="12.75">
      <c r="A27" s="30" t="s">
        <v>49</v>
      </c>
      <c r="B27" s="31">
        <v>0</v>
      </c>
      <c r="C27" s="31">
        <v>0</v>
      </c>
      <c r="D27" s="31">
        <v>0</v>
      </c>
      <c r="E27" s="31">
        <v>0</v>
      </c>
      <c r="F27" s="27"/>
      <c r="G27" s="27"/>
      <c r="H27" s="27"/>
      <c r="I27" s="27"/>
      <c r="J27" s="7"/>
      <c r="K27" s="7"/>
      <c r="L27" s="7"/>
    </row>
    <row r="28" spans="1:12" ht="12.75">
      <c r="A28" s="32" t="s">
        <v>50</v>
      </c>
      <c r="B28" s="33">
        <f>G25-B25</f>
        <v>28870</v>
      </c>
      <c r="C28" s="33">
        <f>H25-C25</f>
        <v>28870</v>
      </c>
      <c r="D28" s="33">
        <f>I25-D25</f>
        <v>54280</v>
      </c>
      <c r="E28" s="33">
        <f>J25-E25</f>
        <v>0</v>
      </c>
      <c r="F28" s="27"/>
      <c r="G28" s="27"/>
      <c r="H28" s="27"/>
      <c r="I28" s="27"/>
      <c r="J28" s="7"/>
      <c r="K28" s="7"/>
      <c r="L28" s="7"/>
    </row>
    <row r="29" spans="9:12" ht="12.75">
      <c r="I29" s="3"/>
      <c r="J29" s="3"/>
      <c r="K29" s="7"/>
      <c r="L29" s="7"/>
    </row>
    <row r="30" spans="11:12" ht="12.75"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2">
    <mergeCell ref="H1:J1"/>
    <mergeCell ref="B3:L3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5"/>
  <sheetViews>
    <sheetView workbookViewId="0" topLeftCell="A10">
      <selection activeCell="C16" sqref="C16:C18"/>
    </sheetView>
  </sheetViews>
  <sheetFormatPr defaultColWidth="9.00390625" defaultRowHeight="12.75"/>
  <cols>
    <col min="2" max="2" width="27.125" style="0" customWidth="1"/>
    <col min="3" max="5" width="11.375" style="0" customWidth="1"/>
  </cols>
  <sheetData>
    <row r="1" ht="12.75">
      <c r="D1" t="s">
        <v>370</v>
      </c>
    </row>
    <row r="6" ht="12.75">
      <c r="B6" s="39" t="s">
        <v>371</v>
      </c>
    </row>
    <row r="7" ht="12.75">
      <c r="B7" s="39"/>
    </row>
    <row r="8" ht="12.75">
      <c r="B8" s="39"/>
    </row>
    <row r="9" ht="12.75">
      <c r="B9" s="39"/>
    </row>
    <row r="10" ht="12.75">
      <c r="B10" s="39"/>
    </row>
    <row r="11" ht="12.75">
      <c r="B11" s="39"/>
    </row>
    <row r="13" ht="12.75">
      <c r="C13" s="462" t="s">
        <v>163</v>
      </c>
    </row>
    <row r="14" spans="2:5" ht="25.5">
      <c r="B14" s="463" t="s">
        <v>66</v>
      </c>
      <c r="C14" s="464" t="s">
        <v>372</v>
      </c>
      <c r="D14" s="464" t="s">
        <v>373</v>
      </c>
      <c r="E14" s="464" t="s">
        <v>374</v>
      </c>
    </row>
    <row r="15" spans="2:5" ht="12.75">
      <c r="B15" s="416" t="s">
        <v>7</v>
      </c>
      <c r="C15" s="350"/>
      <c r="D15" s="350"/>
      <c r="E15" s="350"/>
    </row>
    <row r="16" spans="2:5" ht="12.75">
      <c r="B16" s="352" t="s">
        <v>11</v>
      </c>
      <c r="C16" s="324">
        <v>73</v>
      </c>
      <c r="D16" s="324">
        <v>487</v>
      </c>
      <c r="E16" s="324"/>
    </row>
    <row r="17" spans="2:5" ht="12.75">
      <c r="B17" s="352" t="s">
        <v>223</v>
      </c>
      <c r="C17" s="324">
        <v>27</v>
      </c>
      <c r="D17" s="324">
        <v>172</v>
      </c>
      <c r="E17" s="324"/>
    </row>
    <row r="18" spans="2:5" ht="12.75">
      <c r="B18" s="352" t="s">
        <v>375</v>
      </c>
      <c r="C18" s="324">
        <v>430</v>
      </c>
      <c r="D18" s="324">
        <v>567</v>
      </c>
      <c r="E18" s="324">
        <v>650</v>
      </c>
    </row>
    <row r="19" spans="2:5" ht="12.75">
      <c r="B19" s="352" t="s">
        <v>376</v>
      </c>
      <c r="C19" s="324">
        <v>25</v>
      </c>
      <c r="D19" s="324">
        <v>25</v>
      </c>
      <c r="E19" s="324">
        <v>50</v>
      </c>
    </row>
    <row r="20" spans="2:5" ht="12.75">
      <c r="B20" s="428" t="s">
        <v>377</v>
      </c>
      <c r="C20" s="465"/>
      <c r="D20" s="465"/>
      <c r="E20" s="465"/>
    </row>
    <row r="21" spans="2:5" ht="12.75">
      <c r="B21" s="466" t="s">
        <v>347</v>
      </c>
      <c r="C21" s="467">
        <f>SUM(C16:C20)</f>
        <v>555</v>
      </c>
      <c r="D21" s="467">
        <f>SUM(D16:D20)</f>
        <v>1251</v>
      </c>
      <c r="E21" s="467">
        <f>SUM(E16:E20)</f>
        <v>700</v>
      </c>
    </row>
    <row r="22" spans="2:5" ht="12.75">
      <c r="B22" s="348"/>
      <c r="C22" s="350"/>
      <c r="D22" s="350"/>
      <c r="E22" s="350"/>
    </row>
    <row r="23" spans="2:5" ht="12.75">
      <c r="B23" s="421" t="s">
        <v>2</v>
      </c>
      <c r="C23" s="324"/>
      <c r="D23" s="324"/>
      <c r="E23" s="324"/>
    </row>
    <row r="24" spans="2:5" ht="12.75">
      <c r="B24" s="352" t="s">
        <v>378</v>
      </c>
      <c r="C24" s="324"/>
      <c r="D24" s="324"/>
      <c r="E24" s="324"/>
    </row>
    <row r="25" spans="2:5" ht="12.75">
      <c r="B25" s="354" t="s">
        <v>379</v>
      </c>
      <c r="C25" s="328"/>
      <c r="D25" s="328">
        <v>502</v>
      </c>
      <c r="E25" s="328"/>
    </row>
    <row r="26" spans="2:5" ht="12.75">
      <c r="B26" s="354" t="s">
        <v>380</v>
      </c>
      <c r="C26" s="328">
        <v>555</v>
      </c>
      <c r="D26" s="328">
        <v>749</v>
      </c>
      <c r="E26" s="328">
        <v>700</v>
      </c>
    </row>
    <row r="27" spans="2:5" ht="12.75">
      <c r="B27" s="354" t="s">
        <v>381</v>
      </c>
      <c r="C27" s="328"/>
      <c r="D27" s="328"/>
      <c r="E27" s="328"/>
    </row>
    <row r="28" spans="2:5" ht="12.75">
      <c r="B28" s="428" t="s">
        <v>78</v>
      </c>
      <c r="C28" s="465"/>
      <c r="D28" s="465"/>
      <c r="E28" s="465"/>
    </row>
    <row r="29" spans="2:5" ht="12.75">
      <c r="B29" s="466" t="s">
        <v>347</v>
      </c>
      <c r="C29" s="467">
        <f>SUM(C24:C28)</f>
        <v>555</v>
      </c>
      <c r="D29" s="467">
        <f>SUM(D24:D28)</f>
        <v>1251</v>
      </c>
      <c r="E29" s="467">
        <f>SUM(E24:E28)</f>
        <v>700</v>
      </c>
    </row>
    <row r="31" spans="2:4" ht="12.75">
      <c r="B31" s="636" t="s">
        <v>382</v>
      </c>
      <c r="C31" s="636"/>
      <c r="D31" s="636"/>
    </row>
    <row r="32" spans="2:4" ht="12.75">
      <c r="B32" s="636"/>
      <c r="C32" s="636"/>
      <c r="D32" s="636"/>
    </row>
    <row r="33" spans="2:4" ht="12.75">
      <c r="B33" s="636"/>
      <c r="C33" s="636"/>
      <c r="D33" s="636"/>
    </row>
    <row r="34" spans="2:4" ht="12.75">
      <c r="B34" s="636"/>
      <c r="C34" s="636"/>
      <c r="D34" s="636"/>
    </row>
    <row r="35" spans="2:4" ht="12.75">
      <c r="B35" s="636"/>
      <c r="C35" s="636"/>
      <c r="D35" s="636"/>
    </row>
  </sheetData>
  <mergeCells count="1">
    <mergeCell ref="B31:D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06">
      <selection activeCell="B115" sqref="B113:B115"/>
    </sheetView>
  </sheetViews>
  <sheetFormatPr defaultColWidth="9.00390625" defaultRowHeight="12.75"/>
  <cols>
    <col min="2" max="2" width="38.375" style="0" customWidth="1"/>
    <col min="3" max="5" width="10.625" style="0" customWidth="1"/>
  </cols>
  <sheetData>
    <row r="1" ht="12.75">
      <c r="D1" t="s">
        <v>383</v>
      </c>
    </row>
    <row r="2" spans="1:4" ht="12.75">
      <c r="A2" s="647" t="s">
        <v>384</v>
      </c>
      <c r="B2" s="647"/>
      <c r="C2" s="647"/>
      <c r="D2" s="647"/>
    </row>
    <row r="3" ht="12.75">
      <c r="E3" t="s">
        <v>163</v>
      </c>
    </row>
    <row r="4" spans="1:6" ht="27" customHeight="1">
      <c r="A4" s="70" t="s">
        <v>111</v>
      </c>
      <c r="B4" s="468" t="s">
        <v>66</v>
      </c>
      <c r="C4" s="71" t="s">
        <v>385</v>
      </c>
      <c r="D4" s="71" t="s">
        <v>386</v>
      </c>
      <c r="E4" s="71" t="s">
        <v>387</v>
      </c>
      <c r="F4" s="71" t="s">
        <v>388</v>
      </c>
    </row>
    <row r="5" spans="1:6" ht="3.75" customHeight="1">
      <c r="A5" s="113"/>
      <c r="B5" s="469"/>
      <c r="C5" s="470"/>
      <c r="D5" s="470"/>
      <c r="E5" s="470"/>
      <c r="F5" s="470"/>
    </row>
    <row r="6" spans="1:6" ht="12.75">
      <c r="A6" s="95"/>
      <c r="B6" s="471" t="s">
        <v>29</v>
      </c>
      <c r="C6" s="472"/>
      <c r="D6" s="472"/>
      <c r="E6" s="472"/>
      <c r="F6" s="472"/>
    </row>
    <row r="7" spans="1:6" ht="12.75">
      <c r="A7" s="130" t="s">
        <v>151</v>
      </c>
      <c r="B7" s="473" t="s">
        <v>389</v>
      </c>
      <c r="C7" s="145"/>
      <c r="D7" s="145"/>
      <c r="E7" s="145"/>
      <c r="F7" s="145"/>
    </row>
    <row r="8" spans="1:6" ht="12.75">
      <c r="A8" s="130"/>
      <c r="B8" s="474" t="s">
        <v>390</v>
      </c>
      <c r="C8" s="145">
        <v>2433</v>
      </c>
      <c r="D8" s="145">
        <v>2433</v>
      </c>
      <c r="E8" s="145"/>
      <c r="F8" s="145"/>
    </row>
    <row r="9" spans="1:6" ht="12.75">
      <c r="A9" s="130"/>
      <c r="B9" s="474" t="s">
        <v>391</v>
      </c>
      <c r="C9" s="145"/>
      <c r="D9" s="145"/>
      <c r="E9" s="145"/>
      <c r="F9" s="145"/>
    </row>
    <row r="10" spans="1:6" ht="12.75">
      <c r="A10" s="130"/>
      <c r="B10" s="474" t="s">
        <v>392</v>
      </c>
      <c r="C10" s="145">
        <v>1988</v>
      </c>
      <c r="D10" s="145">
        <v>1988</v>
      </c>
      <c r="E10" s="145"/>
      <c r="F10" s="145"/>
    </row>
    <row r="11" spans="1:6" ht="12.75">
      <c r="A11" s="130"/>
      <c r="B11" s="474" t="s">
        <v>393</v>
      </c>
      <c r="C11" s="145">
        <v>3120</v>
      </c>
      <c r="D11" s="145">
        <v>3120</v>
      </c>
      <c r="E11" s="145"/>
      <c r="F11" s="145"/>
    </row>
    <row r="12" spans="1:6" ht="12.75">
      <c r="A12" s="130"/>
      <c r="B12" s="474" t="s">
        <v>394</v>
      </c>
      <c r="C12" s="145">
        <v>22241</v>
      </c>
      <c r="D12" s="145">
        <v>22241</v>
      </c>
      <c r="E12" s="145">
        <v>22260</v>
      </c>
      <c r="F12" s="145"/>
    </row>
    <row r="13" spans="1:6" ht="12.75">
      <c r="A13" s="130"/>
      <c r="B13" s="474" t="s">
        <v>395</v>
      </c>
      <c r="C13" s="145">
        <v>59000</v>
      </c>
      <c r="D13" s="145">
        <v>59000</v>
      </c>
      <c r="E13" s="145">
        <v>593754</v>
      </c>
      <c r="F13" s="145"/>
    </row>
    <row r="14" spans="1:6" ht="12.75">
      <c r="A14" s="130"/>
      <c r="B14" s="474" t="s">
        <v>396</v>
      </c>
      <c r="C14" s="145"/>
      <c r="D14" s="145"/>
      <c r="E14" s="145">
        <v>211900</v>
      </c>
      <c r="F14" s="145"/>
    </row>
    <row r="15" spans="1:6" ht="12.75">
      <c r="A15" s="130"/>
      <c r="B15" s="474" t="s">
        <v>397</v>
      </c>
      <c r="C15" s="145">
        <v>24000</v>
      </c>
      <c r="D15" s="145">
        <v>24000</v>
      </c>
      <c r="E15" s="145"/>
      <c r="F15" s="145"/>
    </row>
    <row r="16" spans="1:6" ht="12.75">
      <c r="A16" s="130"/>
      <c r="B16" s="474" t="s">
        <v>398</v>
      </c>
      <c r="C16" s="145"/>
      <c r="D16" s="145">
        <v>26344</v>
      </c>
      <c r="E16" s="145"/>
      <c r="F16" s="145"/>
    </row>
    <row r="17" spans="1:6" ht="12.75">
      <c r="A17" s="130"/>
      <c r="B17" s="474" t="s">
        <v>399</v>
      </c>
      <c r="C17" s="145"/>
      <c r="D17" s="145">
        <v>345</v>
      </c>
      <c r="E17" s="145">
        <v>348</v>
      </c>
      <c r="F17" s="145"/>
    </row>
    <row r="18" spans="1:6" ht="12.75">
      <c r="A18" s="130"/>
      <c r="B18" s="475" t="s">
        <v>400</v>
      </c>
      <c r="C18" s="145"/>
      <c r="D18" s="145"/>
      <c r="E18" s="145">
        <v>120</v>
      </c>
      <c r="F18" s="145"/>
    </row>
    <row r="19" spans="1:6" ht="12.75">
      <c r="A19" s="130"/>
      <c r="B19" s="474" t="s">
        <v>401</v>
      </c>
      <c r="C19" s="145"/>
      <c r="D19" s="145">
        <v>2700</v>
      </c>
      <c r="E19" s="145">
        <v>3600</v>
      </c>
      <c r="F19" s="145"/>
    </row>
    <row r="20" spans="1:6" ht="12.75">
      <c r="A20" s="130"/>
      <c r="B20" s="474" t="s">
        <v>402</v>
      </c>
      <c r="C20" s="145"/>
      <c r="D20" s="145"/>
      <c r="E20" s="145">
        <v>480</v>
      </c>
      <c r="F20" s="145"/>
    </row>
    <row r="21" spans="1:6" ht="12.75">
      <c r="A21" s="130"/>
      <c r="B21" s="474" t="s">
        <v>403</v>
      </c>
      <c r="C21" s="145"/>
      <c r="D21" s="145"/>
      <c r="E21" s="145">
        <v>222</v>
      </c>
      <c r="F21" s="145"/>
    </row>
    <row r="22" spans="1:6" ht="12.75">
      <c r="A22" s="130"/>
      <c r="B22" s="474" t="s">
        <v>404</v>
      </c>
      <c r="C22" s="145"/>
      <c r="D22" s="145"/>
      <c r="E22" s="145">
        <v>846</v>
      </c>
      <c r="F22" s="145"/>
    </row>
    <row r="23" spans="1:6" ht="12.75">
      <c r="A23" s="130"/>
      <c r="B23" s="474" t="s">
        <v>398</v>
      </c>
      <c r="C23" s="145"/>
      <c r="D23" s="145"/>
      <c r="E23" s="145">
        <v>17143</v>
      </c>
      <c r="F23" s="145"/>
    </row>
    <row r="24" spans="1:6" ht="12.75">
      <c r="A24" s="130"/>
      <c r="B24" s="474" t="s">
        <v>405</v>
      </c>
      <c r="C24" s="145"/>
      <c r="D24" s="145"/>
      <c r="E24" s="145">
        <v>40500</v>
      </c>
      <c r="F24" s="145"/>
    </row>
    <row r="25" spans="1:6" ht="12.75">
      <c r="A25" s="130"/>
      <c r="B25" s="474"/>
      <c r="C25" s="145"/>
      <c r="D25" s="145"/>
      <c r="E25" s="145"/>
      <c r="F25" s="145"/>
    </row>
    <row r="26" spans="1:6" ht="12.75">
      <c r="A26" s="130" t="s">
        <v>149</v>
      </c>
      <c r="B26" s="473" t="s">
        <v>406</v>
      </c>
      <c r="C26" s="145"/>
      <c r="D26" s="145"/>
      <c r="E26" s="145"/>
      <c r="F26" s="145"/>
    </row>
    <row r="27" spans="1:6" ht="12.75">
      <c r="A27" s="130"/>
      <c r="B27" s="473"/>
      <c r="C27" s="476"/>
      <c r="D27" s="476"/>
      <c r="E27" s="476"/>
      <c r="F27" s="476"/>
    </row>
    <row r="28" spans="1:6" ht="12.75">
      <c r="A28" s="130" t="s">
        <v>134</v>
      </c>
      <c r="B28" s="473" t="s">
        <v>407</v>
      </c>
      <c r="C28" s="476"/>
      <c r="D28" s="476"/>
      <c r="E28" s="476"/>
      <c r="F28" s="476"/>
    </row>
    <row r="29" spans="1:6" ht="12.75">
      <c r="A29" s="130"/>
      <c r="B29" s="474" t="s">
        <v>408</v>
      </c>
      <c r="C29" s="476"/>
      <c r="D29" s="476">
        <v>3700</v>
      </c>
      <c r="E29" s="476"/>
      <c r="F29" s="476"/>
    </row>
    <row r="30" spans="1:6" ht="12.75">
      <c r="A30" s="130"/>
      <c r="B30" s="474"/>
      <c r="C30" s="476"/>
      <c r="D30" s="476"/>
      <c r="E30" s="476"/>
      <c r="F30" s="476"/>
    </row>
    <row r="31" spans="1:6" ht="12.75">
      <c r="A31" s="130" t="s">
        <v>136</v>
      </c>
      <c r="B31" s="473" t="s">
        <v>409</v>
      </c>
      <c r="C31" s="476"/>
      <c r="D31" s="476"/>
      <c r="E31" s="476"/>
      <c r="F31" s="476"/>
    </row>
    <row r="32" spans="1:6" ht="12.75">
      <c r="A32" s="130"/>
      <c r="B32" s="474" t="s">
        <v>408</v>
      </c>
      <c r="C32" s="476"/>
      <c r="D32" s="476">
        <v>440</v>
      </c>
      <c r="E32" s="476"/>
      <c r="F32" s="476"/>
    </row>
    <row r="33" spans="1:6" ht="12.75">
      <c r="A33" s="95"/>
      <c r="B33" s="477"/>
      <c r="C33" s="478"/>
      <c r="D33" s="478"/>
      <c r="E33" s="478"/>
      <c r="F33" s="478"/>
    </row>
    <row r="34" spans="1:6" ht="12.75">
      <c r="A34" s="130" t="s">
        <v>139</v>
      </c>
      <c r="B34" s="477" t="s">
        <v>410</v>
      </c>
      <c r="C34" s="472"/>
      <c r="D34" s="472"/>
      <c r="E34" s="472"/>
      <c r="F34" s="472"/>
    </row>
    <row r="35" spans="1:6" ht="12.75">
      <c r="A35" s="130"/>
      <c r="B35" s="479" t="s">
        <v>411</v>
      </c>
      <c r="C35" s="472"/>
      <c r="D35" s="472"/>
      <c r="E35" s="472"/>
      <c r="F35" s="472"/>
    </row>
    <row r="36" spans="1:6" ht="12.75">
      <c r="A36" s="130"/>
      <c r="B36" s="474" t="s">
        <v>412</v>
      </c>
      <c r="C36" s="472"/>
      <c r="D36" s="472"/>
      <c r="E36" s="472"/>
      <c r="F36" s="472"/>
    </row>
    <row r="37" spans="1:6" ht="12.75">
      <c r="A37" s="130"/>
      <c r="B37" s="480" t="s">
        <v>413</v>
      </c>
      <c r="C37" s="472"/>
      <c r="D37" s="472">
        <v>2600</v>
      </c>
      <c r="E37" s="472"/>
      <c r="F37" s="472"/>
    </row>
    <row r="38" spans="1:6" ht="12.75">
      <c r="A38" s="125"/>
      <c r="B38" s="474" t="s">
        <v>414</v>
      </c>
      <c r="C38" s="476"/>
      <c r="D38" s="476"/>
      <c r="E38" s="476"/>
      <c r="F38" s="476"/>
    </row>
    <row r="39" spans="1:6" ht="12.75">
      <c r="A39" s="125"/>
      <c r="B39" s="474"/>
      <c r="C39" s="476"/>
      <c r="D39" s="476"/>
      <c r="E39" s="476"/>
      <c r="F39" s="476"/>
    </row>
    <row r="40" spans="1:6" ht="12.75">
      <c r="A40" s="130" t="s">
        <v>141</v>
      </c>
      <c r="B40" s="473" t="s">
        <v>415</v>
      </c>
      <c r="C40" s="476"/>
      <c r="D40" s="476"/>
      <c r="E40" s="476"/>
      <c r="F40" s="476"/>
    </row>
    <row r="41" spans="1:6" ht="12.75">
      <c r="A41" s="130"/>
      <c r="B41" s="474" t="s">
        <v>408</v>
      </c>
      <c r="C41" s="476"/>
      <c r="D41" s="476">
        <v>17605</v>
      </c>
      <c r="E41" s="476">
        <v>8500</v>
      </c>
      <c r="F41" s="476"/>
    </row>
    <row r="42" spans="1:6" ht="12.75">
      <c r="A42" s="130"/>
      <c r="B42" s="474"/>
      <c r="C42" s="476"/>
      <c r="D42" s="476"/>
      <c r="E42" s="476"/>
      <c r="F42" s="476"/>
    </row>
    <row r="43" spans="1:6" ht="12.75">
      <c r="A43" s="130" t="s">
        <v>144</v>
      </c>
      <c r="B43" s="473" t="s">
        <v>416</v>
      </c>
      <c r="C43" s="476"/>
      <c r="D43" s="476"/>
      <c r="E43" s="476"/>
      <c r="F43" s="476"/>
    </row>
    <row r="44" spans="1:6" ht="12.75">
      <c r="A44" s="130"/>
      <c r="B44" s="474" t="s">
        <v>408</v>
      </c>
      <c r="C44" s="476"/>
      <c r="D44" s="476">
        <v>210</v>
      </c>
      <c r="E44" s="476"/>
      <c r="F44" s="476"/>
    </row>
    <row r="45" spans="1:6" ht="12.75">
      <c r="A45" s="95"/>
      <c r="B45" s="477"/>
      <c r="C45" s="478"/>
      <c r="D45" s="478"/>
      <c r="E45" s="478"/>
      <c r="F45" s="478"/>
    </row>
    <row r="46" spans="1:6" ht="12.75">
      <c r="A46" s="130" t="s">
        <v>127</v>
      </c>
      <c r="B46" s="473" t="s">
        <v>417</v>
      </c>
      <c r="C46" s="476"/>
      <c r="D46" s="476"/>
      <c r="E46" s="476"/>
      <c r="F46" s="476"/>
    </row>
    <row r="47" spans="1:6" ht="12.75">
      <c r="A47" s="481"/>
      <c r="B47" s="474" t="s">
        <v>408</v>
      </c>
      <c r="C47" s="150"/>
      <c r="D47" s="150">
        <v>10000</v>
      </c>
      <c r="E47" s="150"/>
      <c r="F47" s="150"/>
    </row>
    <row r="48" spans="1:6" ht="12.75">
      <c r="A48" s="482"/>
      <c r="B48" s="483"/>
      <c r="C48" s="484"/>
      <c r="D48" s="484"/>
      <c r="E48" s="484"/>
      <c r="F48" s="484"/>
    </row>
    <row r="49" spans="1:6" ht="12.75">
      <c r="A49" s="70"/>
      <c r="B49" s="485" t="s">
        <v>418</v>
      </c>
      <c r="C49" s="66">
        <f>SUM(C7:C47)</f>
        <v>112782</v>
      </c>
      <c r="D49" s="66">
        <f>SUM(D7:D47)</f>
        <v>176726</v>
      </c>
      <c r="E49" s="66">
        <f>SUM(E7:E47)</f>
        <v>899673</v>
      </c>
      <c r="F49" s="66">
        <f>SUM(F7:F47)</f>
        <v>0</v>
      </c>
    </row>
    <row r="50" spans="1:6" ht="12.75">
      <c r="A50" s="486"/>
      <c r="B50" s="487"/>
      <c r="C50" s="488"/>
      <c r="D50" s="488"/>
      <c r="E50" s="488"/>
      <c r="F50" s="488"/>
    </row>
    <row r="51" spans="1:7" ht="12.75">
      <c r="A51" s="486"/>
      <c r="B51" s="487"/>
      <c r="C51" s="488"/>
      <c r="D51" s="488"/>
      <c r="E51" s="488"/>
      <c r="F51" s="488"/>
      <c r="G51" s="3"/>
    </row>
    <row r="52" spans="1:7" ht="12.75">
      <c r="A52" s="486"/>
      <c r="B52" s="487"/>
      <c r="C52" s="488"/>
      <c r="D52" s="488"/>
      <c r="E52" s="488"/>
      <c r="F52" s="488"/>
      <c r="G52" s="3"/>
    </row>
    <row r="53" spans="1:7" ht="12.75">
      <c r="A53" s="486"/>
      <c r="B53" s="487"/>
      <c r="C53" s="488"/>
      <c r="D53" s="488"/>
      <c r="E53" s="488"/>
      <c r="F53" s="488"/>
      <c r="G53" s="3"/>
    </row>
    <row r="54" spans="1:7" ht="12.75">
      <c r="A54" s="486"/>
      <c r="B54" s="487"/>
      <c r="C54" s="488"/>
      <c r="D54" s="488"/>
      <c r="E54" s="488"/>
      <c r="F54" s="488"/>
      <c r="G54" s="3"/>
    </row>
    <row r="55" spans="1:7" ht="12.75">
      <c r="A55" s="486"/>
      <c r="B55" s="487"/>
      <c r="C55" s="488"/>
      <c r="D55" s="488"/>
      <c r="E55" s="488"/>
      <c r="F55" s="488"/>
      <c r="G55" s="3"/>
    </row>
    <row r="56" spans="1:7" ht="12.75">
      <c r="A56" s="486"/>
      <c r="B56" s="487"/>
      <c r="C56" s="488"/>
      <c r="D56" s="488"/>
      <c r="E56" s="488"/>
      <c r="F56" s="488"/>
      <c r="G56" s="3"/>
    </row>
    <row r="57" spans="1:7" ht="12.75">
      <c r="A57" s="486"/>
      <c r="B57" s="487"/>
      <c r="C57" s="488"/>
      <c r="D57" s="488"/>
      <c r="E57" s="488"/>
      <c r="F57" s="488"/>
      <c r="G57" s="3"/>
    </row>
    <row r="58" spans="1:7" ht="12.75">
      <c r="A58" s="486"/>
      <c r="B58" s="487"/>
      <c r="C58" s="488"/>
      <c r="D58" s="488"/>
      <c r="E58" s="488"/>
      <c r="F58" s="488"/>
      <c r="G58" s="3"/>
    </row>
    <row r="59" spans="1:7" ht="12.75">
      <c r="A59" s="486"/>
      <c r="B59" s="487"/>
      <c r="C59" s="488"/>
      <c r="D59" s="488"/>
      <c r="E59" s="488"/>
      <c r="F59" s="488"/>
      <c r="G59" s="3"/>
    </row>
    <row r="60" spans="1:7" ht="12.75">
      <c r="A60" s="486"/>
      <c r="B60" s="487"/>
      <c r="C60" s="488"/>
      <c r="D60" s="488"/>
      <c r="E60" s="488"/>
      <c r="F60" s="488"/>
      <c r="G60" s="3"/>
    </row>
    <row r="61" spans="1:7" ht="12.75">
      <c r="A61" s="486"/>
      <c r="B61" s="487"/>
      <c r="C61" s="488"/>
      <c r="D61" s="488"/>
      <c r="E61" s="488"/>
      <c r="F61" s="488"/>
      <c r="G61" s="3"/>
    </row>
    <row r="62" spans="1:6" ht="12.75">
      <c r="A62" s="489"/>
      <c r="B62" s="468" t="s">
        <v>419</v>
      </c>
      <c r="C62" s="490"/>
      <c r="D62" s="490"/>
      <c r="E62" s="490"/>
      <c r="F62" s="490"/>
    </row>
    <row r="63" spans="1:6" ht="12.75">
      <c r="A63" s="113" t="s">
        <v>151</v>
      </c>
      <c r="B63" s="469" t="s">
        <v>389</v>
      </c>
      <c r="C63" s="491"/>
      <c r="D63" s="491"/>
      <c r="E63" s="491"/>
      <c r="F63" s="491"/>
    </row>
    <row r="64" spans="1:6" ht="12.75">
      <c r="A64" s="130"/>
      <c r="B64" s="474" t="s">
        <v>420</v>
      </c>
      <c r="C64" s="145">
        <v>13728</v>
      </c>
      <c r="D64" s="145">
        <v>12401</v>
      </c>
      <c r="E64" s="145">
        <v>13962</v>
      </c>
      <c r="F64" s="145"/>
    </row>
    <row r="65" spans="1:6" ht="12.75">
      <c r="A65" s="130"/>
      <c r="B65" s="474" t="s">
        <v>421</v>
      </c>
      <c r="C65" s="145">
        <v>650</v>
      </c>
      <c r="D65" s="145">
        <v>650</v>
      </c>
      <c r="E65" s="145"/>
      <c r="F65" s="145"/>
    </row>
    <row r="66" spans="1:6" ht="12.75">
      <c r="A66" s="130"/>
      <c r="B66" s="474" t="s">
        <v>422</v>
      </c>
      <c r="C66" s="145"/>
      <c r="D66" s="145"/>
      <c r="E66" s="145"/>
      <c r="F66" s="145"/>
    </row>
    <row r="67" spans="1:6" ht="12.75">
      <c r="A67" s="130"/>
      <c r="B67" s="474" t="s">
        <v>423</v>
      </c>
      <c r="C67" s="145">
        <v>1865</v>
      </c>
      <c r="D67" s="145">
        <v>1865</v>
      </c>
      <c r="E67" s="145"/>
      <c r="F67" s="145"/>
    </row>
    <row r="68" spans="1:6" ht="12.75">
      <c r="A68" s="130"/>
      <c r="B68" s="474" t="s">
        <v>424</v>
      </c>
      <c r="C68" s="145">
        <v>2040</v>
      </c>
      <c r="D68" s="145"/>
      <c r="E68" s="145">
        <v>6300</v>
      </c>
      <c r="F68" s="145"/>
    </row>
    <row r="69" spans="1:6" ht="12.75">
      <c r="A69" s="130"/>
      <c r="B69" s="474" t="s">
        <v>425</v>
      </c>
      <c r="C69" s="145"/>
      <c r="D69" s="145"/>
      <c r="E69" s="145"/>
      <c r="F69" s="145"/>
    </row>
    <row r="70" spans="1:6" ht="12.75">
      <c r="A70" s="130"/>
      <c r="B70" s="474" t="s">
        <v>426</v>
      </c>
      <c r="C70" s="145"/>
      <c r="D70" s="145"/>
      <c r="E70" s="145">
        <v>4000</v>
      </c>
      <c r="F70" s="145"/>
    </row>
    <row r="71" spans="1:6" ht="12.75">
      <c r="A71" s="130"/>
      <c r="B71" s="475" t="s">
        <v>427</v>
      </c>
      <c r="C71" s="145"/>
      <c r="D71" s="145"/>
      <c r="E71" s="145">
        <v>720</v>
      </c>
      <c r="F71" s="145"/>
    </row>
    <row r="72" spans="1:6" ht="12.75">
      <c r="A72" s="130"/>
      <c r="B72" s="475" t="s">
        <v>428</v>
      </c>
      <c r="C72" s="145"/>
      <c r="D72" s="145"/>
      <c r="E72" s="145">
        <v>1020</v>
      </c>
      <c r="F72" s="145"/>
    </row>
    <row r="73" spans="1:6" ht="12.75">
      <c r="A73" s="130"/>
      <c r="B73" s="474" t="s">
        <v>429</v>
      </c>
      <c r="C73" s="145">
        <v>1200</v>
      </c>
      <c r="D73" s="145">
        <v>1200</v>
      </c>
      <c r="E73" s="145"/>
      <c r="F73" s="145"/>
    </row>
    <row r="74" spans="1:6" ht="12.75">
      <c r="A74" s="492"/>
      <c r="B74" s="474" t="s">
        <v>430</v>
      </c>
      <c r="C74" s="476"/>
      <c r="D74" s="476"/>
      <c r="E74" s="476">
        <v>3240</v>
      </c>
      <c r="F74" s="476"/>
    </row>
    <row r="75" spans="1:6" ht="12.75">
      <c r="A75" s="492"/>
      <c r="B75" s="474" t="s">
        <v>431</v>
      </c>
      <c r="C75" s="476"/>
      <c r="D75" s="476"/>
      <c r="E75" s="476">
        <v>3240</v>
      </c>
      <c r="F75" s="476"/>
    </row>
    <row r="76" spans="1:6" ht="12.75">
      <c r="A76" s="492"/>
      <c r="B76" s="474" t="s">
        <v>432</v>
      </c>
      <c r="C76" s="476"/>
      <c r="D76" s="476"/>
      <c r="E76" s="476">
        <v>2160</v>
      </c>
      <c r="F76" s="476"/>
    </row>
    <row r="77" spans="1:6" ht="12.75">
      <c r="A77" s="492"/>
      <c r="B77" s="474" t="s">
        <v>433</v>
      </c>
      <c r="C77" s="476"/>
      <c r="D77" s="476"/>
      <c r="E77" s="476">
        <v>960</v>
      </c>
      <c r="F77" s="476"/>
    </row>
    <row r="78" spans="1:6" ht="12.75">
      <c r="A78" s="492"/>
      <c r="B78" s="474" t="s">
        <v>434</v>
      </c>
      <c r="C78" s="476"/>
      <c r="D78" s="476"/>
      <c r="E78" s="476">
        <v>9960</v>
      </c>
      <c r="F78" s="476"/>
    </row>
    <row r="79" spans="1:6" ht="12.75">
      <c r="A79" s="492"/>
      <c r="B79" s="474" t="s">
        <v>435</v>
      </c>
      <c r="C79" s="476"/>
      <c r="D79" s="476">
        <v>3367</v>
      </c>
      <c r="E79" s="476">
        <v>9410</v>
      </c>
      <c r="F79" s="476"/>
    </row>
    <row r="80" spans="1:6" ht="12.75">
      <c r="A80" s="493"/>
      <c r="B80" s="483"/>
      <c r="C80" s="494"/>
      <c r="D80" s="494"/>
      <c r="E80" s="494"/>
      <c r="F80" s="494"/>
    </row>
    <row r="81" spans="1:6" ht="12.75">
      <c r="A81" s="495" t="s">
        <v>139</v>
      </c>
      <c r="B81" s="473" t="s">
        <v>410</v>
      </c>
      <c r="C81" s="472"/>
      <c r="D81" s="472"/>
      <c r="E81" s="472"/>
      <c r="F81" s="472"/>
    </row>
    <row r="82" spans="1:6" ht="12.75">
      <c r="A82" s="495"/>
      <c r="B82" s="477"/>
      <c r="C82" s="472"/>
      <c r="D82" s="472"/>
      <c r="E82" s="472"/>
      <c r="F82" s="472"/>
    </row>
    <row r="83" spans="1:6" ht="12.75">
      <c r="A83" s="130" t="s">
        <v>141</v>
      </c>
      <c r="B83" s="473" t="s">
        <v>415</v>
      </c>
      <c r="C83" s="476"/>
      <c r="D83" s="476"/>
      <c r="E83" s="476"/>
      <c r="F83" s="476"/>
    </row>
    <row r="84" spans="1:6" ht="12.75">
      <c r="A84" s="482"/>
      <c r="B84" s="483"/>
      <c r="C84" s="484"/>
      <c r="D84" s="484"/>
      <c r="E84" s="484"/>
      <c r="F84" s="484"/>
    </row>
    <row r="85" spans="1:6" ht="12.75">
      <c r="A85" s="130" t="s">
        <v>144</v>
      </c>
      <c r="B85" s="477" t="s">
        <v>416</v>
      </c>
      <c r="C85" s="472"/>
      <c r="D85" s="472"/>
      <c r="E85" s="472"/>
      <c r="F85" s="472"/>
    </row>
    <row r="86" spans="1:6" ht="12.75">
      <c r="A86" s="130"/>
      <c r="B86" s="474"/>
      <c r="C86" s="145"/>
      <c r="D86" s="145"/>
      <c r="E86" s="145"/>
      <c r="F86" s="145"/>
    </row>
    <row r="87" spans="1:6" ht="12.75">
      <c r="A87" s="130" t="s">
        <v>127</v>
      </c>
      <c r="B87" s="473" t="s">
        <v>417</v>
      </c>
      <c r="C87" s="472"/>
      <c r="D87" s="472"/>
      <c r="E87" s="472"/>
      <c r="F87" s="472"/>
    </row>
    <row r="88" spans="1:6" ht="12.75">
      <c r="A88" s="70"/>
      <c r="B88" s="485" t="s">
        <v>436</v>
      </c>
      <c r="C88" s="139">
        <f>SUM(C63:C87)</f>
        <v>19483</v>
      </c>
      <c r="D88" s="139">
        <f>SUM(D63:D87)</f>
        <v>19483</v>
      </c>
      <c r="E88" s="139">
        <f>SUM(E63:E87)</f>
        <v>54972</v>
      </c>
      <c r="F88" s="139">
        <f>SUM(F63:F87)</f>
        <v>0</v>
      </c>
    </row>
    <row r="89" spans="1:6" ht="12.75">
      <c r="A89" s="113"/>
      <c r="B89" s="496"/>
      <c r="C89" s="491"/>
      <c r="D89" s="491"/>
      <c r="E89" s="491"/>
      <c r="F89" s="491"/>
    </row>
    <row r="90" spans="1:6" ht="12.75">
      <c r="A90" s="497" t="s">
        <v>151</v>
      </c>
      <c r="B90" s="498" t="s">
        <v>350</v>
      </c>
      <c r="C90" s="499"/>
      <c r="D90" s="499"/>
      <c r="E90" s="499"/>
      <c r="F90" s="499"/>
    </row>
    <row r="91" spans="1:6" ht="12.75">
      <c r="A91" s="113"/>
      <c r="B91" s="496" t="s">
        <v>437</v>
      </c>
      <c r="C91" s="470"/>
      <c r="D91" s="470"/>
      <c r="E91" s="470">
        <v>2207</v>
      </c>
      <c r="F91" s="470"/>
    </row>
    <row r="92" spans="1:6" ht="12.75">
      <c r="A92" s="482"/>
      <c r="B92" s="483" t="s">
        <v>438</v>
      </c>
      <c r="C92" s="484"/>
      <c r="D92" s="484">
        <v>9257</v>
      </c>
      <c r="E92" s="484">
        <v>36353</v>
      </c>
      <c r="F92" s="484"/>
    </row>
    <row r="93" spans="1:6" ht="12.75">
      <c r="A93" s="70"/>
      <c r="B93" s="485" t="s">
        <v>350</v>
      </c>
      <c r="C93" s="66">
        <f>SUM(C91:C91)</f>
        <v>0</v>
      </c>
      <c r="D93" s="66">
        <f>SUM(D91:D92)</f>
        <v>9257</v>
      </c>
      <c r="E93" s="66">
        <f>SUM(E91:E92)</f>
        <v>38560</v>
      </c>
      <c r="F93" s="66">
        <f>SUM(F91:F92)</f>
        <v>0</v>
      </c>
    </row>
    <row r="94" spans="1:6" ht="12.75">
      <c r="A94" s="130" t="s">
        <v>151</v>
      </c>
      <c r="B94" s="500" t="s">
        <v>439</v>
      </c>
      <c r="C94" s="501"/>
      <c r="D94" s="501"/>
      <c r="E94" s="501"/>
      <c r="F94" s="501"/>
    </row>
    <row r="95" spans="1:6" ht="12.75">
      <c r="A95" s="482"/>
      <c r="B95" s="483" t="s">
        <v>440</v>
      </c>
      <c r="C95" s="484"/>
      <c r="D95" s="484"/>
      <c r="E95" s="484"/>
      <c r="F95" s="484"/>
    </row>
    <row r="96" spans="1:6" ht="12.75">
      <c r="A96" s="130"/>
      <c r="B96" s="502" t="s">
        <v>439</v>
      </c>
      <c r="C96" s="501">
        <f>SUM(C94:C95)</f>
        <v>0</v>
      </c>
      <c r="D96" s="501">
        <f>SUM(D94:D95)</f>
        <v>0</v>
      </c>
      <c r="E96" s="501">
        <f>SUM(E94:E95)</f>
        <v>0</v>
      </c>
      <c r="F96" s="501">
        <f>SUM(F94:F95)</f>
        <v>0</v>
      </c>
    </row>
    <row r="97" spans="1:6" ht="12.75">
      <c r="A97" s="85"/>
      <c r="B97" s="500"/>
      <c r="C97" s="503"/>
      <c r="D97" s="503"/>
      <c r="E97" s="503"/>
      <c r="F97" s="503"/>
    </row>
    <row r="98" spans="1:6" ht="14.25" customHeight="1">
      <c r="A98" s="504" t="s">
        <v>151</v>
      </c>
      <c r="B98" s="505" t="s">
        <v>441</v>
      </c>
      <c r="C98" s="506"/>
      <c r="D98" s="506"/>
      <c r="E98" s="506"/>
      <c r="F98" s="506"/>
    </row>
    <row r="99" spans="1:6" ht="12.75">
      <c r="A99" s="507"/>
      <c r="B99" s="508" t="s">
        <v>442</v>
      </c>
      <c r="C99" s="509">
        <v>880</v>
      </c>
      <c r="D99" s="509">
        <v>880</v>
      </c>
      <c r="E99" s="509">
        <v>880</v>
      </c>
      <c r="F99" s="509"/>
    </row>
    <row r="100" spans="1:6" ht="12.75">
      <c r="A100" s="507"/>
      <c r="B100" s="510" t="s">
        <v>443</v>
      </c>
      <c r="C100" s="509">
        <v>6783</v>
      </c>
      <c r="D100" s="509">
        <v>6783</v>
      </c>
      <c r="E100" s="509">
        <v>6783</v>
      </c>
      <c r="F100" s="509"/>
    </row>
    <row r="101" spans="1:6" ht="12.75">
      <c r="A101" s="356"/>
      <c r="B101" s="511" t="s">
        <v>444</v>
      </c>
      <c r="C101" s="467">
        <f>SUM(C99:C100)</f>
        <v>7663</v>
      </c>
      <c r="D101" s="467">
        <f>SUM(D99:D100)</f>
        <v>7663</v>
      </c>
      <c r="E101" s="467">
        <f>SUM(E99:E100)</f>
        <v>7663</v>
      </c>
      <c r="F101" s="467">
        <f>SUM(F99:F100)</f>
        <v>0</v>
      </c>
    </row>
    <row r="102" spans="1:6" ht="12.75">
      <c r="A102" s="512"/>
      <c r="B102" s="513"/>
      <c r="C102" s="334"/>
      <c r="D102" s="334"/>
      <c r="E102" s="334"/>
      <c r="F102" s="334"/>
    </row>
    <row r="103" spans="1:6" ht="12.75">
      <c r="A103" s="514" t="s">
        <v>151</v>
      </c>
      <c r="B103" s="511" t="s">
        <v>445</v>
      </c>
      <c r="C103" s="467">
        <v>44071</v>
      </c>
      <c r="D103" s="467">
        <v>44071</v>
      </c>
      <c r="E103" s="467">
        <v>25000</v>
      </c>
      <c r="F103" s="467"/>
    </row>
    <row r="104" spans="1:6" ht="12.75">
      <c r="A104" s="515"/>
      <c r="B104" s="516"/>
      <c r="C104" s="517"/>
      <c r="D104" s="517"/>
      <c r="E104" s="517"/>
      <c r="F104" s="517"/>
    </row>
    <row r="105" spans="1:6" ht="12.75">
      <c r="A105" s="514" t="s">
        <v>151</v>
      </c>
      <c r="B105" s="511" t="s">
        <v>37</v>
      </c>
      <c r="C105" s="467">
        <v>150</v>
      </c>
      <c r="D105" s="467">
        <v>150</v>
      </c>
      <c r="E105" s="467"/>
      <c r="F105" s="467"/>
    </row>
    <row r="106" spans="1:6" ht="12.75">
      <c r="A106" s="518"/>
      <c r="B106" s="519"/>
      <c r="C106" s="520"/>
      <c r="D106" s="520"/>
      <c r="E106" s="520"/>
      <c r="F106" s="520"/>
    </row>
    <row r="107" spans="1:6" ht="12.75">
      <c r="A107" s="518" t="s">
        <v>151</v>
      </c>
      <c r="B107" s="519" t="s">
        <v>45</v>
      </c>
      <c r="C107" s="520">
        <v>442200</v>
      </c>
      <c r="D107" s="520">
        <v>380200</v>
      </c>
      <c r="E107" s="520"/>
      <c r="F107" s="520"/>
    </row>
    <row r="108" spans="1:6" ht="12.75">
      <c r="A108" s="515"/>
      <c r="B108" s="516"/>
      <c r="C108" s="517"/>
      <c r="D108" s="517"/>
      <c r="E108" s="517"/>
      <c r="F108" s="517"/>
    </row>
    <row r="109" spans="1:6" ht="12.75">
      <c r="A109" s="514"/>
      <c r="B109" s="467" t="s">
        <v>101</v>
      </c>
      <c r="C109" s="467"/>
      <c r="D109" s="467"/>
      <c r="E109" s="467">
        <v>380000</v>
      </c>
      <c r="F109" s="467"/>
    </row>
    <row r="110" spans="1:6" ht="12.75">
      <c r="A110" s="512"/>
      <c r="B110" s="513"/>
      <c r="C110" s="334"/>
      <c r="D110" s="334"/>
      <c r="E110" s="334"/>
      <c r="F110" s="334"/>
    </row>
    <row r="111" spans="1:6" ht="15">
      <c r="A111" s="521" t="s">
        <v>446</v>
      </c>
      <c r="B111" s="522"/>
      <c r="C111" s="523">
        <f>C49+C88+C93+C101+C103+C96+C105+C107</f>
        <v>626349</v>
      </c>
      <c r="D111" s="523">
        <f>D49+D88+D93+D101+D103+D96+D105+D107</f>
        <v>637550</v>
      </c>
      <c r="E111" s="523">
        <f>E49+E88+E93+E101+E103+E96+E105+E107+E109</f>
        <v>1405868</v>
      </c>
      <c r="F111" s="523">
        <f>F49+F88+F93+F101+F103+F96+F105+F107</f>
        <v>0</v>
      </c>
    </row>
  </sheetData>
  <mergeCells count="1">
    <mergeCell ref="A2:D2"/>
  </mergeCells>
  <printOptions/>
  <pageMargins left="0.7875" right="0.7875" top="1.28" bottom="0.58" header="0.5118055555555556" footer="0.97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16" sqref="C16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H1" t="s">
        <v>447</v>
      </c>
    </row>
    <row r="3" spans="2:9" ht="12.75">
      <c r="B3" s="647" t="s">
        <v>448</v>
      </c>
      <c r="C3" s="647"/>
      <c r="D3" s="647"/>
      <c r="E3" s="647"/>
      <c r="F3" s="647"/>
      <c r="G3" s="647"/>
      <c r="H3" s="647"/>
      <c r="I3" s="647"/>
    </row>
    <row r="4" ht="12.75" hidden="1"/>
    <row r="6" spans="1:9" ht="27.75" customHeight="1">
      <c r="A6" s="672" t="s">
        <v>111</v>
      </c>
      <c r="B6" s="673" t="s">
        <v>449</v>
      </c>
      <c r="C6" s="674" t="s">
        <v>450</v>
      </c>
      <c r="D6" s="674"/>
      <c r="E6" s="674"/>
      <c r="F6" s="674"/>
      <c r="G6" s="675" t="s">
        <v>451</v>
      </c>
      <c r="H6" s="675"/>
      <c r="I6" s="675"/>
    </row>
    <row r="7" spans="1:9" ht="12.75" customHeight="1">
      <c r="A7" s="672"/>
      <c r="B7" s="673"/>
      <c r="C7" s="676" t="s">
        <v>452</v>
      </c>
      <c r="D7" s="670" t="s">
        <v>453</v>
      </c>
      <c r="E7" s="670" t="s">
        <v>454</v>
      </c>
      <c r="F7" s="671" t="s">
        <v>455</v>
      </c>
      <c r="G7" s="676" t="s">
        <v>456</v>
      </c>
      <c r="H7" s="670" t="s">
        <v>457</v>
      </c>
      <c r="I7" s="671" t="s">
        <v>458</v>
      </c>
    </row>
    <row r="8" spans="1:9" ht="24.75" customHeight="1">
      <c r="A8" s="672"/>
      <c r="B8" s="673"/>
      <c r="C8" s="676"/>
      <c r="D8" s="670"/>
      <c r="E8" s="670"/>
      <c r="F8" s="671"/>
      <c r="G8" s="676"/>
      <c r="H8" s="670"/>
      <c r="I8" s="671"/>
    </row>
    <row r="9" spans="1:9" ht="12.75">
      <c r="A9" s="12"/>
      <c r="B9" s="524" t="s">
        <v>459</v>
      </c>
      <c r="C9" s="525">
        <v>95</v>
      </c>
      <c r="D9" s="50">
        <v>4</v>
      </c>
      <c r="E9" s="50"/>
      <c r="F9" s="526">
        <v>19</v>
      </c>
      <c r="G9" s="525">
        <v>118</v>
      </c>
      <c r="H9" s="50"/>
      <c r="I9" s="51"/>
    </row>
    <row r="10" spans="1:9" ht="12.75">
      <c r="A10" s="18"/>
      <c r="B10" s="527" t="s">
        <v>460</v>
      </c>
      <c r="C10" s="528">
        <v>76</v>
      </c>
      <c r="D10" s="53">
        <v>3</v>
      </c>
      <c r="E10" s="53"/>
      <c r="F10" s="54">
        <v>6</v>
      </c>
      <c r="G10" s="529">
        <v>74</v>
      </c>
      <c r="H10" s="53"/>
      <c r="I10" s="54"/>
    </row>
    <row r="11" spans="1:9" ht="12.75">
      <c r="A11" s="18"/>
      <c r="B11" s="527" t="s">
        <v>461</v>
      </c>
      <c r="C11" s="528">
        <v>29</v>
      </c>
      <c r="D11" s="53"/>
      <c r="E11" s="53"/>
      <c r="F11" s="54"/>
      <c r="G11" s="528">
        <v>27</v>
      </c>
      <c r="H11" s="53"/>
      <c r="I11" s="54"/>
    </row>
    <row r="12" spans="1:9" ht="12.75">
      <c r="A12" s="18"/>
      <c r="B12" s="527" t="s">
        <v>462</v>
      </c>
      <c r="C12" s="528">
        <v>60</v>
      </c>
      <c r="D12" s="53"/>
      <c r="E12" s="53"/>
      <c r="F12" s="54"/>
      <c r="G12" s="528">
        <v>60</v>
      </c>
      <c r="H12" s="53"/>
      <c r="I12" s="54"/>
    </row>
    <row r="13" spans="1:9" ht="12.75">
      <c r="A13" s="18"/>
      <c r="B13" s="527" t="s">
        <v>463</v>
      </c>
      <c r="C13" s="528">
        <v>23</v>
      </c>
      <c r="D13" s="53">
        <v>1</v>
      </c>
      <c r="E13" s="53"/>
      <c r="F13" s="54"/>
      <c r="G13" s="528">
        <v>23</v>
      </c>
      <c r="H13" s="53">
        <v>0.5</v>
      </c>
      <c r="I13" s="54"/>
    </row>
    <row r="14" spans="1:9" ht="12.75">
      <c r="A14" s="18"/>
      <c r="B14" s="527" t="s">
        <v>464</v>
      </c>
      <c r="C14" s="528">
        <v>7</v>
      </c>
      <c r="D14" s="53"/>
      <c r="E14" s="53"/>
      <c r="F14" s="54"/>
      <c r="G14" s="528">
        <v>7</v>
      </c>
      <c r="H14" s="53"/>
      <c r="I14" s="54"/>
    </row>
    <row r="15" spans="1:9" ht="12.75">
      <c r="A15" s="18"/>
      <c r="B15" s="527" t="s">
        <v>465</v>
      </c>
      <c r="C15" s="528">
        <v>23</v>
      </c>
      <c r="D15" s="53">
        <v>5</v>
      </c>
      <c r="E15" s="53"/>
      <c r="F15" s="54"/>
      <c r="G15" s="528">
        <v>26</v>
      </c>
      <c r="H15" s="53"/>
      <c r="I15" s="54"/>
    </row>
    <row r="16" spans="1:9" ht="12.75">
      <c r="A16" s="18"/>
      <c r="B16" s="527" t="s">
        <v>466</v>
      </c>
      <c r="C16" s="528">
        <v>29</v>
      </c>
      <c r="D16" s="53"/>
      <c r="E16" s="53"/>
      <c r="F16" s="54"/>
      <c r="G16" s="528">
        <v>29</v>
      </c>
      <c r="H16" s="53"/>
      <c r="I16" s="54"/>
    </row>
    <row r="17" spans="1:9" ht="12.75">
      <c r="A17" s="18"/>
      <c r="B17" s="527" t="s">
        <v>467</v>
      </c>
      <c r="C17" s="528">
        <v>4</v>
      </c>
      <c r="D17" s="53"/>
      <c r="E17" s="53"/>
      <c r="F17" s="54"/>
      <c r="G17" s="528">
        <v>4</v>
      </c>
      <c r="H17" s="53"/>
      <c r="I17" s="54"/>
    </row>
    <row r="18" spans="1:9" ht="12.75">
      <c r="A18" s="18"/>
      <c r="B18" s="530" t="s">
        <v>468</v>
      </c>
      <c r="C18" s="531">
        <f aca="true" t="shared" si="0" ref="C18:I18">SUM(C9:C17)</f>
        <v>346</v>
      </c>
      <c r="D18" s="531">
        <f t="shared" si="0"/>
        <v>13</v>
      </c>
      <c r="E18" s="531">
        <f t="shared" si="0"/>
        <v>0</v>
      </c>
      <c r="F18" s="531">
        <f t="shared" si="0"/>
        <v>25</v>
      </c>
      <c r="G18" s="531">
        <f t="shared" si="0"/>
        <v>368</v>
      </c>
      <c r="H18" s="531">
        <f t="shared" si="0"/>
        <v>0.5</v>
      </c>
      <c r="I18" s="531">
        <f t="shared" si="0"/>
        <v>0</v>
      </c>
    </row>
    <row r="19" spans="1:9" ht="12.75">
      <c r="A19" s="37"/>
      <c r="B19" s="532" t="s">
        <v>469</v>
      </c>
      <c r="C19" s="533">
        <v>36</v>
      </c>
      <c r="D19" s="56"/>
      <c r="E19" s="56"/>
      <c r="F19" s="57">
        <v>0</v>
      </c>
      <c r="G19" s="533">
        <v>38</v>
      </c>
      <c r="H19" s="56"/>
      <c r="I19" s="57"/>
    </row>
    <row r="20" spans="1:9" ht="12.75">
      <c r="A20" s="534"/>
      <c r="B20" s="535" t="s">
        <v>470</v>
      </c>
      <c r="C20" s="536">
        <f>SUM(C18:C19)</f>
        <v>382</v>
      </c>
      <c r="D20" s="536">
        <f>SUM(D18:D19)</f>
        <v>13</v>
      </c>
      <c r="E20" s="536">
        <f>SUM(E18:E19)</f>
        <v>0</v>
      </c>
      <c r="F20" s="536">
        <f>SUM(F18:F19)</f>
        <v>25</v>
      </c>
      <c r="G20" s="536">
        <f>G18+G19</f>
        <v>406</v>
      </c>
      <c r="H20" s="536">
        <f>H18+H19</f>
        <v>0.5</v>
      </c>
      <c r="I20" s="536">
        <f>I18+I19</f>
        <v>0</v>
      </c>
    </row>
    <row r="21" spans="2:9" ht="12.75">
      <c r="B21" s="44"/>
      <c r="C21" s="34"/>
      <c r="D21" s="34"/>
      <c r="E21" s="34"/>
      <c r="F21" s="34"/>
      <c r="G21" s="34"/>
      <c r="H21" s="34"/>
      <c r="I21" s="34"/>
    </row>
    <row r="22" spans="2:9" ht="12.75">
      <c r="B22" s="44"/>
      <c r="C22" s="34"/>
      <c r="D22" s="34"/>
      <c r="E22" s="34"/>
      <c r="F22" s="34"/>
      <c r="G22" s="34"/>
      <c r="H22" s="34"/>
      <c r="I22" s="34"/>
    </row>
    <row r="23" spans="2:9" ht="12.75">
      <c r="B23" s="637"/>
      <c r="C23" s="637"/>
      <c r="D23" s="637"/>
      <c r="E23" s="637"/>
      <c r="F23" s="637"/>
      <c r="G23" s="637"/>
      <c r="H23" s="637"/>
      <c r="I23" s="637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 t="s">
        <v>471</v>
      </c>
      <c r="C27" s="1"/>
      <c r="D27" s="1"/>
      <c r="E27" s="1"/>
      <c r="F27" s="1"/>
      <c r="G27" s="1"/>
      <c r="H27" s="1"/>
      <c r="I27" s="1"/>
    </row>
    <row r="28" spans="2:9" ht="12.75">
      <c r="B28" s="1" t="s">
        <v>472</v>
      </c>
      <c r="C28" s="1"/>
      <c r="D28" s="1"/>
      <c r="E28" s="1"/>
      <c r="F28" s="1"/>
      <c r="G28" s="1"/>
      <c r="H28" s="1"/>
      <c r="I28" s="1"/>
    </row>
    <row r="29" spans="2:9" ht="12.75">
      <c r="B29" s="636"/>
      <c r="C29" s="636"/>
      <c r="D29" s="636"/>
      <c r="E29" s="636"/>
      <c r="F29" s="636"/>
      <c r="G29" s="636"/>
      <c r="H29" s="636"/>
      <c r="I29" s="636"/>
    </row>
    <row r="30" spans="1:9" ht="12.75">
      <c r="A30" t="s">
        <v>473</v>
      </c>
      <c r="B30" s="637"/>
      <c r="C30" s="637"/>
      <c r="D30" s="637"/>
      <c r="E30" s="637"/>
      <c r="F30" s="637"/>
      <c r="G30" s="637"/>
      <c r="H30" s="637"/>
      <c r="I30" s="637"/>
    </row>
    <row r="31" spans="2:9" ht="12.75">
      <c r="B31" s="638"/>
      <c r="C31" s="638"/>
      <c r="D31" s="638"/>
      <c r="E31" s="638"/>
      <c r="F31" s="638"/>
      <c r="G31" s="638"/>
      <c r="H31" s="638"/>
      <c r="I31" s="638"/>
    </row>
    <row r="32" spans="2:9" ht="12.75">
      <c r="B32" s="637"/>
      <c r="C32" s="637"/>
      <c r="D32" s="637"/>
      <c r="E32" s="637"/>
      <c r="F32" s="637"/>
      <c r="G32" s="637"/>
      <c r="H32" s="637"/>
      <c r="I32" s="637"/>
    </row>
    <row r="33" spans="2:9" ht="12.75" customHeight="1">
      <c r="B33" s="637"/>
      <c r="C33" s="637"/>
      <c r="D33" s="637"/>
      <c r="E33" s="637"/>
      <c r="F33" s="637"/>
      <c r="G33" s="637"/>
      <c r="H33" s="637"/>
      <c r="I33" s="637"/>
    </row>
    <row r="34" spans="2:9" ht="12.75">
      <c r="B34" s="637"/>
      <c r="C34" s="637"/>
      <c r="D34" s="637"/>
      <c r="E34" s="637"/>
      <c r="F34" s="637"/>
      <c r="G34" s="637"/>
      <c r="H34" s="637"/>
      <c r="I34" s="637"/>
    </row>
    <row r="35" spans="2:9" ht="12.75">
      <c r="B35" s="637"/>
      <c r="C35" s="637"/>
      <c r="D35" s="637"/>
      <c r="E35" s="637"/>
      <c r="F35" s="637"/>
      <c r="G35" s="637"/>
      <c r="H35" s="637"/>
      <c r="I35" s="637"/>
    </row>
    <row r="36" spans="2:9" ht="12.75" customHeight="1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</sheetData>
  <mergeCells count="20">
    <mergeCell ref="B3:I3"/>
    <mergeCell ref="A6:A8"/>
    <mergeCell ref="B6:B8"/>
    <mergeCell ref="C6:F6"/>
    <mergeCell ref="G6:I6"/>
    <mergeCell ref="C7:C8"/>
    <mergeCell ref="D7:D8"/>
    <mergeCell ref="E7:E8"/>
    <mergeCell ref="F7:F8"/>
    <mergeCell ref="G7:G8"/>
    <mergeCell ref="H7:H8"/>
    <mergeCell ref="I7:I8"/>
    <mergeCell ref="B23:I23"/>
    <mergeCell ref="B29:I29"/>
    <mergeCell ref="B34:I34"/>
    <mergeCell ref="B35:I35"/>
    <mergeCell ref="B30:I30"/>
    <mergeCell ref="B31:I31"/>
    <mergeCell ref="B32:I32"/>
    <mergeCell ref="B33:I3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07">
      <selection activeCell="C115" sqref="C115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62" t="s">
        <v>474</v>
      </c>
    </row>
    <row r="2" ht="12.75">
      <c r="C2" s="462"/>
    </row>
    <row r="3" ht="12.75">
      <c r="C3" s="462"/>
    </row>
    <row r="4" spans="2:4" ht="12.75">
      <c r="B4" s="680" t="s">
        <v>475</v>
      </c>
      <c r="C4" s="680"/>
      <c r="D4" s="680"/>
    </row>
    <row r="6" spans="2:4" ht="12.75">
      <c r="B6" s="681" t="s">
        <v>476</v>
      </c>
      <c r="C6" s="681"/>
      <c r="D6" s="681"/>
    </row>
    <row r="7" spans="2:4" ht="12.75">
      <c r="B7" s="537"/>
      <c r="C7" s="537"/>
      <c r="D7" s="537"/>
    </row>
    <row r="8" ht="12.75">
      <c r="D8" s="181" t="s">
        <v>163</v>
      </c>
    </row>
    <row r="9" spans="2:4" ht="12.75">
      <c r="B9" s="682" t="s">
        <v>66</v>
      </c>
      <c r="C9" s="682"/>
      <c r="D9" s="538" t="s">
        <v>477</v>
      </c>
    </row>
    <row r="10" spans="2:4" ht="12.75">
      <c r="B10" s="539" t="s">
        <v>478</v>
      </c>
      <c r="C10" s="540" t="s">
        <v>479</v>
      </c>
      <c r="D10" s="541"/>
    </row>
    <row r="11" spans="2:4" ht="12.75">
      <c r="B11" s="376" t="s">
        <v>480</v>
      </c>
      <c r="C11" s="377" t="s">
        <v>481</v>
      </c>
      <c r="D11" s="323">
        <v>6073</v>
      </c>
    </row>
    <row r="12" spans="2:4" ht="12.75">
      <c r="B12" s="352" t="s">
        <v>482</v>
      </c>
      <c r="C12" s="245" t="s">
        <v>483</v>
      </c>
      <c r="D12" s="324">
        <v>2959</v>
      </c>
    </row>
    <row r="13" spans="2:4" ht="12.75">
      <c r="B13" s="352" t="s">
        <v>484</v>
      </c>
      <c r="C13" s="245" t="s">
        <v>485</v>
      </c>
      <c r="D13" s="324">
        <v>2873</v>
      </c>
    </row>
    <row r="14" spans="2:4" ht="12.75">
      <c r="B14" s="352" t="s">
        <v>298</v>
      </c>
      <c r="C14" s="245" t="s">
        <v>486</v>
      </c>
      <c r="D14" s="324"/>
    </row>
    <row r="15" spans="2:4" ht="12.75">
      <c r="B15" s="352" t="s">
        <v>487</v>
      </c>
      <c r="C15" s="245" t="s">
        <v>488</v>
      </c>
      <c r="D15" s="324"/>
    </row>
    <row r="16" spans="2:4" ht="12.75">
      <c r="B16" s="352" t="s">
        <v>489</v>
      </c>
      <c r="C16" s="245" t="s">
        <v>490</v>
      </c>
      <c r="D16" s="324">
        <v>3300</v>
      </c>
    </row>
    <row r="17" spans="2:4" ht="12.75">
      <c r="B17" s="352" t="s">
        <v>491</v>
      </c>
      <c r="C17" s="245" t="s">
        <v>492</v>
      </c>
      <c r="D17" s="324">
        <v>4500</v>
      </c>
    </row>
    <row r="18" spans="2:4" ht="12.75">
      <c r="B18" s="352" t="s">
        <v>493</v>
      </c>
      <c r="C18" s="245" t="s">
        <v>494</v>
      </c>
      <c r="D18" s="324">
        <v>5718</v>
      </c>
    </row>
    <row r="19" spans="2:4" ht="12.75">
      <c r="B19" s="352" t="s">
        <v>495</v>
      </c>
      <c r="C19" s="245" t="s">
        <v>496</v>
      </c>
      <c r="D19" s="324"/>
    </row>
    <row r="20" spans="2:4" ht="12.75">
      <c r="B20" s="352" t="s">
        <v>497</v>
      </c>
      <c r="C20" s="245" t="s">
        <v>498</v>
      </c>
      <c r="D20" s="324">
        <v>1455</v>
      </c>
    </row>
    <row r="21" spans="2:4" ht="12.75">
      <c r="B21" s="352" t="s">
        <v>499</v>
      </c>
      <c r="C21" s="245" t="s">
        <v>500</v>
      </c>
      <c r="D21" s="324">
        <v>3892</v>
      </c>
    </row>
    <row r="22" spans="2:4" ht="12.75">
      <c r="B22" s="352" t="s">
        <v>501</v>
      </c>
      <c r="C22" s="245" t="s">
        <v>502</v>
      </c>
      <c r="D22" s="324">
        <v>497</v>
      </c>
    </row>
    <row r="23" spans="2:4" ht="12.75">
      <c r="B23" s="352" t="s">
        <v>503</v>
      </c>
      <c r="C23" s="245" t="s">
        <v>504</v>
      </c>
      <c r="D23" s="324">
        <v>900</v>
      </c>
    </row>
    <row r="24" spans="2:4" ht="12.75">
      <c r="B24" s="352" t="s">
        <v>505</v>
      </c>
      <c r="C24" s="245" t="s">
        <v>506</v>
      </c>
      <c r="D24" s="324">
        <v>6097</v>
      </c>
    </row>
    <row r="25" spans="2:4" ht="12.75">
      <c r="B25" s="352" t="s">
        <v>507</v>
      </c>
      <c r="C25" s="245" t="s">
        <v>508</v>
      </c>
      <c r="D25" s="324">
        <v>28379</v>
      </c>
    </row>
    <row r="26" spans="2:4" ht="12.75">
      <c r="B26" s="352" t="s">
        <v>509</v>
      </c>
      <c r="C26" s="245" t="s">
        <v>510</v>
      </c>
      <c r="D26" s="324">
        <v>2954</v>
      </c>
    </row>
    <row r="27" spans="2:4" ht="12.75">
      <c r="B27" s="352" t="s">
        <v>511</v>
      </c>
      <c r="C27" s="245" t="s">
        <v>512</v>
      </c>
      <c r="D27" s="324"/>
    </row>
    <row r="28" spans="2:4" ht="12.75">
      <c r="B28" s="352" t="s">
        <v>513</v>
      </c>
      <c r="C28" s="245" t="s">
        <v>514</v>
      </c>
      <c r="D28" s="324">
        <v>29923</v>
      </c>
    </row>
    <row r="29" spans="2:4" ht="12.75">
      <c r="B29" s="352" t="s">
        <v>515</v>
      </c>
      <c r="C29" s="245" t="s">
        <v>516</v>
      </c>
      <c r="D29" s="324">
        <v>68211</v>
      </c>
    </row>
    <row r="30" spans="2:4" ht="12.75">
      <c r="B30" s="352" t="s">
        <v>517</v>
      </c>
      <c r="C30" s="245" t="s">
        <v>518</v>
      </c>
      <c r="D30" s="324">
        <v>10335</v>
      </c>
    </row>
    <row r="31" spans="2:4" ht="12.75">
      <c r="B31" s="352" t="s">
        <v>519</v>
      </c>
      <c r="C31" s="245" t="s">
        <v>520</v>
      </c>
      <c r="D31" s="324">
        <v>6616</v>
      </c>
    </row>
    <row r="32" spans="2:4" ht="12.75">
      <c r="B32" s="352" t="s">
        <v>521</v>
      </c>
      <c r="C32" s="245" t="s">
        <v>522</v>
      </c>
      <c r="D32" s="324">
        <v>30940</v>
      </c>
    </row>
    <row r="33" spans="2:4" ht="12.75">
      <c r="B33" s="352"/>
      <c r="C33" s="245" t="s">
        <v>523</v>
      </c>
      <c r="D33" s="324">
        <v>11938</v>
      </c>
    </row>
    <row r="34" spans="2:4" ht="12.75">
      <c r="B34" s="352" t="s">
        <v>524</v>
      </c>
      <c r="C34" s="245" t="s">
        <v>525</v>
      </c>
      <c r="D34" s="324"/>
    </row>
    <row r="35" spans="2:4" ht="12.75">
      <c r="B35" s="352"/>
      <c r="C35" s="245" t="s">
        <v>526</v>
      </c>
      <c r="D35" s="324">
        <v>9690</v>
      </c>
    </row>
    <row r="36" spans="2:4" ht="12.75">
      <c r="B36" s="352"/>
      <c r="C36" s="245" t="s">
        <v>527</v>
      </c>
      <c r="D36" s="324">
        <v>6120</v>
      </c>
    </row>
    <row r="37" spans="2:4" ht="12.75">
      <c r="B37" s="352"/>
      <c r="C37" s="245" t="s">
        <v>528</v>
      </c>
      <c r="D37" s="324">
        <v>7480</v>
      </c>
    </row>
    <row r="38" spans="2:4" ht="12.75">
      <c r="B38" s="352"/>
      <c r="C38" s="245" t="s">
        <v>529</v>
      </c>
      <c r="D38" s="324">
        <v>12580</v>
      </c>
    </row>
    <row r="39" spans="2:4" ht="12.75">
      <c r="B39" s="352"/>
      <c r="C39" s="245" t="s">
        <v>530</v>
      </c>
      <c r="D39" s="324">
        <v>23120</v>
      </c>
    </row>
    <row r="40" spans="2:4" ht="12.75">
      <c r="B40" s="352"/>
      <c r="C40" s="245" t="s">
        <v>531</v>
      </c>
      <c r="D40" s="324">
        <v>5673</v>
      </c>
    </row>
    <row r="41" spans="2:4" ht="12.75">
      <c r="B41" s="352"/>
      <c r="C41" s="245" t="s">
        <v>532</v>
      </c>
      <c r="D41" s="324">
        <v>2032</v>
      </c>
    </row>
    <row r="42" spans="2:4" ht="12.75">
      <c r="B42" s="352"/>
      <c r="C42" s="245" t="s">
        <v>533</v>
      </c>
      <c r="D42" s="324">
        <v>3641</v>
      </c>
    </row>
    <row r="43" spans="2:4" ht="12.75">
      <c r="B43" s="352"/>
      <c r="C43" s="245" t="s">
        <v>534</v>
      </c>
      <c r="D43" s="324">
        <v>6519</v>
      </c>
    </row>
    <row r="44" spans="2:4" ht="12.75">
      <c r="B44" s="352"/>
      <c r="C44" s="245" t="s">
        <v>535</v>
      </c>
      <c r="D44" s="324">
        <v>3048</v>
      </c>
    </row>
    <row r="45" spans="2:4" ht="12.75">
      <c r="B45" s="352"/>
      <c r="C45" s="245" t="s">
        <v>536</v>
      </c>
      <c r="D45" s="324">
        <v>5334</v>
      </c>
    </row>
    <row r="46" spans="2:4" ht="12.75">
      <c r="B46" s="352" t="s">
        <v>537</v>
      </c>
      <c r="C46" s="245" t="s">
        <v>538</v>
      </c>
      <c r="D46" s="324"/>
    </row>
    <row r="47" spans="2:4" ht="12.75">
      <c r="B47" s="352"/>
      <c r="C47" s="245" t="s">
        <v>539</v>
      </c>
      <c r="D47" s="324">
        <v>33320</v>
      </c>
    </row>
    <row r="48" spans="2:4" ht="12.75">
      <c r="B48" s="352"/>
      <c r="C48" s="245" t="s">
        <v>540</v>
      </c>
      <c r="D48" s="324">
        <v>29920</v>
      </c>
    </row>
    <row r="49" spans="2:4" ht="12.75">
      <c r="B49" s="352"/>
      <c r="C49" s="245" t="s">
        <v>541</v>
      </c>
      <c r="D49" s="324">
        <v>17949</v>
      </c>
    </row>
    <row r="50" spans="2:4" ht="12.75">
      <c r="B50" s="352"/>
      <c r="C50" s="245" t="s">
        <v>542</v>
      </c>
      <c r="D50" s="324">
        <v>6265</v>
      </c>
    </row>
    <row r="51" spans="2:4" ht="12.75">
      <c r="B51" s="352"/>
      <c r="C51" s="245" t="s">
        <v>543</v>
      </c>
      <c r="D51" s="324">
        <v>10837</v>
      </c>
    </row>
    <row r="52" spans="2:4" ht="12.75">
      <c r="B52" s="352" t="s">
        <v>544</v>
      </c>
      <c r="C52" s="245" t="s">
        <v>545</v>
      </c>
      <c r="D52" s="324">
        <v>18190</v>
      </c>
    </row>
    <row r="53" spans="2:4" ht="12.75">
      <c r="B53" s="352"/>
      <c r="C53" s="245" t="s">
        <v>546</v>
      </c>
      <c r="D53" s="324">
        <v>4420</v>
      </c>
    </row>
    <row r="54" spans="2:4" ht="12.75">
      <c r="B54" s="352"/>
      <c r="C54" s="245" t="s">
        <v>547</v>
      </c>
      <c r="D54" s="324">
        <v>10668</v>
      </c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57.75" customHeight="1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69" t="s">
        <v>298</v>
      </c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2:4" ht="12.75">
      <c r="B63" s="665" t="s">
        <v>66</v>
      </c>
      <c r="C63" s="665"/>
      <c r="D63" s="542" t="s">
        <v>477</v>
      </c>
    </row>
    <row r="64" spans="2:4" ht="12.75">
      <c r="B64" s="352" t="s">
        <v>548</v>
      </c>
      <c r="C64" s="245" t="s">
        <v>549</v>
      </c>
      <c r="D64" s="324"/>
    </row>
    <row r="65" spans="2:4" ht="12.75">
      <c r="B65" s="352"/>
      <c r="C65" s="245" t="s">
        <v>550</v>
      </c>
      <c r="D65" s="324">
        <v>1020</v>
      </c>
    </row>
    <row r="66" spans="2:4" ht="12.75">
      <c r="B66" s="352"/>
      <c r="C66" s="245" t="s">
        <v>551</v>
      </c>
      <c r="D66" s="324">
        <v>508</v>
      </c>
    </row>
    <row r="67" spans="2:4" ht="12.75">
      <c r="B67" s="543" t="s">
        <v>552</v>
      </c>
      <c r="C67" s="245" t="s">
        <v>553</v>
      </c>
      <c r="D67" s="324"/>
    </row>
    <row r="68" spans="2:4" ht="12.75">
      <c r="B68" s="352"/>
      <c r="C68" s="245" t="s">
        <v>554</v>
      </c>
      <c r="D68" s="324">
        <v>2987</v>
      </c>
    </row>
    <row r="69" spans="2:4" ht="12.75">
      <c r="B69" s="352"/>
      <c r="C69" s="245" t="s">
        <v>555</v>
      </c>
      <c r="D69" s="324">
        <v>3285</v>
      </c>
    </row>
    <row r="70" spans="2:4" ht="12.75">
      <c r="B70" s="352"/>
      <c r="C70" s="245" t="s">
        <v>556</v>
      </c>
      <c r="D70" s="324">
        <v>7317</v>
      </c>
    </row>
    <row r="71" spans="2:4" ht="12.75">
      <c r="B71" s="352"/>
      <c r="C71" s="245" t="s">
        <v>557</v>
      </c>
      <c r="D71" s="324">
        <v>538</v>
      </c>
    </row>
    <row r="72" spans="2:4" ht="12.75">
      <c r="B72" s="352"/>
      <c r="C72" s="245" t="s">
        <v>558</v>
      </c>
      <c r="D72" s="324">
        <v>1849</v>
      </c>
    </row>
    <row r="73" spans="2:4" ht="12.75">
      <c r="B73" s="352"/>
      <c r="C73" s="245" t="s">
        <v>559</v>
      </c>
      <c r="D73" s="324">
        <v>1590</v>
      </c>
    </row>
    <row r="74" spans="2:4" ht="12.75">
      <c r="B74" s="352"/>
      <c r="C74" s="245" t="s">
        <v>560</v>
      </c>
      <c r="D74" s="324">
        <v>2869</v>
      </c>
    </row>
    <row r="75" spans="2:4" ht="12.75">
      <c r="B75" s="352"/>
      <c r="C75" s="245" t="s">
        <v>561</v>
      </c>
      <c r="D75" s="324">
        <v>424</v>
      </c>
    </row>
    <row r="76" spans="2:4" ht="12.75">
      <c r="B76" s="544" t="s">
        <v>552</v>
      </c>
      <c r="C76" s="245" t="s">
        <v>562</v>
      </c>
      <c r="D76" s="324"/>
    </row>
    <row r="77" spans="2:4" ht="12.75">
      <c r="B77" s="352"/>
      <c r="C77" s="245" t="s">
        <v>563</v>
      </c>
      <c r="D77" s="324">
        <v>1664</v>
      </c>
    </row>
    <row r="78" spans="2:4" ht="12.75">
      <c r="B78" s="352"/>
      <c r="C78" s="245" t="s">
        <v>564</v>
      </c>
      <c r="D78" s="324">
        <v>829</v>
      </c>
    </row>
    <row r="79" spans="2:4" ht="12.75">
      <c r="B79" s="352" t="s">
        <v>552</v>
      </c>
      <c r="C79" s="245" t="s">
        <v>565</v>
      </c>
      <c r="D79" s="324"/>
    </row>
    <row r="80" spans="2:4" ht="12.75">
      <c r="B80" s="352"/>
      <c r="C80" s="245" t="s">
        <v>566</v>
      </c>
      <c r="D80" s="324">
        <v>2336</v>
      </c>
    </row>
    <row r="81" spans="2:4" ht="12.75">
      <c r="B81" s="352"/>
      <c r="C81" s="245" t="s">
        <v>567</v>
      </c>
      <c r="D81" s="324">
        <v>680</v>
      </c>
    </row>
    <row r="82" spans="2:4" ht="12.75">
      <c r="B82" s="352" t="s">
        <v>552</v>
      </c>
      <c r="C82" s="245" t="s">
        <v>568</v>
      </c>
      <c r="D82" s="324">
        <v>7824</v>
      </c>
    </row>
    <row r="83" spans="2:4" ht="12.75">
      <c r="B83" s="545" t="s">
        <v>552</v>
      </c>
      <c r="C83" s="245" t="s">
        <v>569</v>
      </c>
      <c r="D83" s="324">
        <v>844</v>
      </c>
    </row>
    <row r="84" spans="2:4" ht="12.75">
      <c r="B84" s="352" t="s">
        <v>570</v>
      </c>
      <c r="C84" s="245" t="s">
        <v>571</v>
      </c>
      <c r="D84" s="324">
        <v>9300</v>
      </c>
    </row>
    <row r="85" spans="2:4" ht="12.75">
      <c r="B85" s="352" t="s">
        <v>570</v>
      </c>
      <c r="C85" s="245" t="s">
        <v>572</v>
      </c>
      <c r="D85" s="324"/>
    </row>
    <row r="86" spans="2:4" ht="12.75">
      <c r="B86" s="352"/>
      <c r="C86" s="245" t="s">
        <v>573</v>
      </c>
      <c r="D86" s="324">
        <v>1067</v>
      </c>
    </row>
    <row r="87" spans="2:4" ht="12.75">
      <c r="B87" s="354"/>
      <c r="C87" s="355" t="s">
        <v>574</v>
      </c>
      <c r="D87" s="328">
        <v>3360</v>
      </c>
    </row>
    <row r="88" spans="2:4" ht="12.75">
      <c r="B88" s="677" t="s">
        <v>575</v>
      </c>
      <c r="C88" s="677"/>
      <c r="D88" s="330">
        <f>D87+D86+D84+D83+D82+D81+D80+D78+D77+D75+D74+D73+D72+D71+D70+D69+D68+D66+D65+D54+D53+D52+D51+D50+D49+D48+D47+D45+D44+D43+D42+D41+D40+D39+D38+D37+D36+D11+D12+D13+D16+D17+D18+D19+D20+D21+D22+D23+D24+D25+D26+D28+D29+D30+D31+D32+D33+D35</f>
        <v>494657</v>
      </c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647" t="s">
        <v>576</v>
      </c>
      <c r="C92" s="647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2:4" ht="12.75">
      <c r="B95" s="677" t="s">
        <v>66</v>
      </c>
      <c r="C95" s="677"/>
      <c r="D95" s="547" t="s">
        <v>477</v>
      </c>
    </row>
    <row r="96" spans="2:4" ht="12.75">
      <c r="B96" s="376" t="s">
        <v>151</v>
      </c>
      <c r="C96" s="377" t="s">
        <v>577</v>
      </c>
      <c r="D96" s="323">
        <v>1147</v>
      </c>
    </row>
    <row r="97" spans="2:4" ht="12.75">
      <c r="B97" s="352" t="s">
        <v>127</v>
      </c>
      <c r="C97" s="245" t="s">
        <v>578</v>
      </c>
      <c r="D97" s="324">
        <v>376</v>
      </c>
    </row>
    <row r="98" spans="2:4" ht="12.75">
      <c r="B98" s="354" t="s">
        <v>579</v>
      </c>
      <c r="C98" s="355" t="s">
        <v>580</v>
      </c>
      <c r="D98" s="328">
        <v>453</v>
      </c>
    </row>
    <row r="99" spans="2:4" ht="12.75">
      <c r="B99" s="354"/>
      <c r="C99" s="355" t="s">
        <v>581</v>
      </c>
      <c r="D99" s="328"/>
    </row>
    <row r="100" spans="2:4" ht="12.75">
      <c r="B100" s="354"/>
      <c r="C100" s="355" t="s">
        <v>582</v>
      </c>
      <c r="D100" s="328"/>
    </row>
    <row r="101" spans="2:4" ht="12.75">
      <c r="B101" s="677" t="s">
        <v>575</v>
      </c>
      <c r="C101" s="677"/>
      <c r="D101" s="330">
        <f>SUM(D96:D100)</f>
        <v>1976</v>
      </c>
    </row>
    <row r="102" spans="2:4" ht="12.75">
      <c r="B102" s="512"/>
      <c r="C102" s="513"/>
      <c r="D102" s="334"/>
    </row>
    <row r="103" spans="2:4" ht="12.75">
      <c r="B103" s="677" t="s">
        <v>583</v>
      </c>
      <c r="C103" s="677"/>
      <c r="D103" s="330">
        <v>73404</v>
      </c>
    </row>
    <row r="104" spans="2:4" ht="12.75">
      <c r="B104" s="411"/>
      <c r="C104" s="412"/>
      <c r="D104" s="336"/>
    </row>
    <row r="105" spans="2:4" ht="12.75">
      <c r="B105" s="677" t="s">
        <v>281</v>
      </c>
      <c r="C105" s="677"/>
      <c r="D105" s="330">
        <v>14188</v>
      </c>
    </row>
    <row r="106" spans="1:4" ht="12.75">
      <c r="A106" s="38"/>
      <c r="B106" s="45"/>
      <c r="C106" s="45"/>
      <c r="D106" s="28"/>
    </row>
    <row r="107" spans="1:4" ht="12.75">
      <c r="A107" s="3"/>
      <c r="B107" s="45"/>
      <c r="C107" s="45"/>
      <c r="D107" s="28"/>
    </row>
    <row r="108" spans="1:4" ht="12.75">
      <c r="A108" s="3"/>
      <c r="B108" s="45"/>
      <c r="C108" s="45"/>
      <c r="D108" s="28"/>
    </row>
    <row r="109" spans="1:4" ht="12.75">
      <c r="A109" s="3"/>
      <c r="B109" s="45"/>
      <c r="C109" s="45"/>
      <c r="D109" s="28"/>
    </row>
    <row r="110" spans="1:4" ht="12.75">
      <c r="A110" s="3"/>
      <c r="B110" s="3"/>
      <c r="C110" s="3"/>
      <c r="D110" s="3"/>
    </row>
    <row r="111" spans="1:4" ht="12.75">
      <c r="A111" s="3"/>
      <c r="B111" s="647" t="s">
        <v>585</v>
      </c>
      <c r="C111" s="647"/>
      <c r="D111" s="3"/>
    </row>
    <row r="112" spans="1:4" ht="12.75">
      <c r="A112" s="3"/>
      <c r="B112" s="548"/>
      <c r="C112" s="548"/>
      <c r="D112" s="549"/>
    </row>
    <row r="113" spans="2:4" ht="12.75">
      <c r="B113" s="679" t="s">
        <v>66</v>
      </c>
      <c r="C113" s="679"/>
      <c r="D113" s="550" t="s">
        <v>477</v>
      </c>
    </row>
    <row r="114" spans="2:4" ht="12.75">
      <c r="B114" s="551"/>
      <c r="C114" s="15" t="s">
        <v>291</v>
      </c>
      <c r="D114" s="16"/>
    </row>
    <row r="115" spans="2:4" ht="12.75">
      <c r="B115" s="551"/>
      <c r="C115" s="15" t="s">
        <v>295</v>
      </c>
      <c r="D115" s="16"/>
    </row>
    <row r="116" spans="2:4" ht="12.75">
      <c r="B116" s="551"/>
      <c r="C116" s="21" t="s">
        <v>296</v>
      </c>
      <c r="D116" s="22"/>
    </row>
    <row r="117" spans="2:4" ht="12.75">
      <c r="B117" s="677" t="s">
        <v>575</v>
      </c>
      <c r="C117" s="677"/>
      <c r="D117" s="330">
        <f>SUM(D114:D116)</f>
        <v>0</v>
      </c>
    </row>
    <row r="118" spans="2:4" ht="12.75">
      <c r="B118" s="411"/>
      <c r="C118" s="412"/>
      <c r="D118" s="336"/>
    </row>
    <row r="119" spans="2:4" ht="12.75">
      <c r="B119" s="677" t="s">
        <v>303</v>
      </c>
      <c r="C119" s="677"/>
      <c r="D119" s="330">
        <v>0</v>
      </c>
    </row>
    <row r="120" spans="2:4" ht="12.75">
      <c r="B120" s="411"/>
      <c r="C120" s="412"/>
      <c r="D120" s="336"/>
    </row>
    <row r="121" spans="2:4" ht="12.75">
      <c r="B121" s="678" t="s">
        <v>586</v>
      </c>
      <c r="C121" s="678"/>
      <c r="D121" s="552">
        <f>D119+D117+D105+D103+D101+D88</f>
        <v>584225</v>
      </c>
    </row>
  </sheetData>
  <mergeCells count="15">
    <mergeCell ref="B4:D4"/>
    <mergeCell ref="B6:D6"/>
    <mergeCell ref="B9:C9"/>
    <mergeCell ref="B63:C63"/>
    <mergeCell ref="B88:C88"/>
    <mergeCell ref="B92:C92"/>
    <mergeCell ref="B95:C95"/>
    <mergeCell ref="B101:C101"/>
    <mergeCell ref="B117:C117"/>
    <mergeCell ref="B119:C119"/>
    <mergeCell ref="B121:C121"/>
    <mergeCell ref="B103:C103"/>
    <mergeCell ref="B105:C105"/>
    <mergeCell ref="B111:C111"/>
    <mergeCell ref="B113:C113"/>
  </mergeCells>
  <printOptions/>
  <pageMargins left="0.7479166666666667" right="0.7479166666666667" top="0.54" bottom="0.18" header="0.5118055555555556" footer="0.2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8" sqref="B18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2.75390625" style="0" customWidth="1"/>
    <col min="4" max="4" width="18.375" style="0" customWidth="1"/>
    <col min="8" max="8" width="13.625" style="0" customWidth="1"/>
  </cols>
  <sheetData>
    <row r="1" ht="12.75">
      <c r="F1" t="s">
        <v>606</v>
      </c>
    </row>
    <row r="5" spans="2:4" ht="12.75">
      <c r="B5" s="39" t="s">
        <v>607</v>
      </c>
      <c r="C5" s="39"/>
      <c r="D5" s="39"/>
    </row>
    <row r="6" spans="2:4" ht="12.75">
      <c r="B6" s="647" t="s">
        <v>589</v>
      </c>
      <c r="C6" s="647"/>
      <c r="D6" s="647"/>
    </row>
    <row r="9" ht="12.75">
      <c r="H9" t="s">
        <v>163</v>
      </c>
    </row>
    <row r="10" spans="1:8" ht="12.75">
      <c r="A10" s="684" t="s">
        <v>66</v>
      </c>
      <c r="B10" s="685" t="s">
        <v>608</v>
      </c>
      <c r="C10" s="685" t="s">
        <v>609</v>
      </c>
      <c r="D10" s="685" t="s">
        <v>610</v>
      </c>
      <c r="E10" s="683" t="s">
        <v>611</v>
      </c>
      <c r="F10" s="683"/>
      <c r="G10" s="683"/>
      <c r="H10" s="683"/>
    </row>
    <row r="11" spans="1:8" ht="12.75">
      <c r="A11" s="684"/>
      <c r="B11" s="685"/>
      <c r="C11" s="685"/>
      <c r="D11" s="685"/>
      <c r="E11" s="429" t="s">
        <v>612</v>
      </c>
      <c r="F11" s="429" t="s">
        <v>613</v>
      </c>
      <c r="G11" s="429" t="s">
        <v>614</v>
      </c>
      <c r="H11" s="465" t="s">
        <v>615</v>
      </c>
    </row>
    <row r="12" spans="1:8" ht="12.75">
      <c r="A12" s="376" t="s">
        <v>616</v>
      </c>
      <c r="B12" s="558" t="s">
        <v>617</v>
      </c>
      <c r="C12" s="559">
        <v>111932</v>
      </c>
      <c r="D12" s="559">
        <v>66763</v>
      </c>
      <c r="E12" s="377">
        <v>6783</v>
      </c>
      <c r="F12" s="377">
        <v>6783</v>
      </c>
      <c r="G12" s="377">
        <v>6783</v>
      </c>
      <c r="H12" s="323">
        <v>46414</v>
      </c>
    </row>
    <row r="13" spans="1:8" ht="12.75">
      <c r="A13" s="352" t="s">
        <v>42</v>
      </c>
      <c r="B13" s="560" t="s">
        <v>618</v>
      </c>
      <c r="C13" s="561">
        <v>1000000</v>
      </c>
      <c r="D13" s="561">
        <v>1099213</v>
      </c>
      <c r="E13" s="245"/>
      <c r="F13" s="245"/>
      <c r="G13" s="245"/>
      <c r="H13" s="324">
        <v>1099213</v>
      </c>
    </row>
    <row r="14" spans="1:8" ht="12.75">
      <c r="A14" s="562" t="s">
        <v>619</v>
      </c>
      <c r="B14" s="563" t="s">
        <v>620</v>
      </c>
      <c r="C14" s="564">
        <v>7918</v>
      </c>
      <c r="D14" s="564">
        <v>2638</v>
      </c>
      <c r="E14" s="565">
        <v>880</v>
      </c>
      <c r="F14" s="565">
        <v>880</v>
      </c>
      <c r="G14" s="565">
        <v>878</v>
      </c>
      <c r="H14" s="566">
        <v>0</v>
      </c>
    </row>
    <row r="15" spans="1:9" ht="25.5">
      <c r="A15" s="567" t="s">
        <v>621</v>
      </c>
      <c r="B15" s="563"/>
      <c r="C15" s="564"/>
      <c r="D15" s="564"/>
      <c r="E15" s="565">
        <v>15500</v>
      </c>
      <c r="F15" s="565">
        <v>9500</v>
      </c>
      <c r="G15" s="565">
        <v>5000</v>
      </c>
      <c r="H15" s="566"/>
      <c r="I15" t="s">
        <v>622</v>
      </c>
    </row>
    <row r="16" spans="1:8" ht="12.75">
      <c r="A16" s="567" t="s">
        <v>623</v>
      </c>
      <c r="B16" s="563"/>
      <c r="C16" s="564"/>
      <c r="D16" s="564">
        <v>1482</v>
      </c>
      <c r="E16" s="565">
        <v>741</v>
      </c>
      <c r="F16" s="565">
        <v>741</v>
      </c>
      <c r="G16" s="565"/>
      <c r="H16" s="566"/>
    </row>
    <row r="17" spans="1:8" ht="12.75">
      <c r="A17" s="411" t="s">
        <v>347</v>
      </c>
      <c r="B17" s="412"/>
      <c r="C17" s="568">
        <f aca="true" t="shared" si="0" ref="C17:H17">SUM(C12:C16)</f>
        <v>1119850</v>
      </c>
      <c r="D17" s="568">
        <f t="shared" si="0"/>
        <v>1170096</v>
      </c>
      <c r="E17" s="568">
        <f t="shared" si="0"/>
        <v>23904</v>
      </c>
      <c r="F17" s="568">
        <f t="shared" si="0"/>
        <v>17904</v>
      </c>
      <c r="G17" s="568">
        <f t="shared" si="0"/>
        <v>12661</v>
      </c>
      <c r="H17" s="568">
        <f t="shared" si="0"/>
        <v>1145627</v>
      </c>
    </row>
    <row r="20" spans="1:7" ht="12.75">
      <c r="A20" s="636" t="s">
        <v>624</v>
      </c>
      <c r="B20" s="636"/>
      <c r="C20" s="636"/>
      <c r="D20" s="636"/>
      <c r="E20" s="636"/>
      <c r="F20" s="636"/>
      <c r="G20" s="636"/>
    </row>
    <row r="21" spans="1:7" ht="12.75">
      <c r="A21" s="636"/>
      <c r="B21" s="636"/>
      <c r="C21" s="636"/>
      <c r="D21" s="636"/>
      <c r="E21" s="636"/>
      <c r="F21" s="636"/>
      <c r="G21" s="636"/>
    </row>
  </sheetData>
  <mergeCells count="7">
    <mergeCell ref="E10:H10"/>
    <mergeCell ref="A20:G21"/>
    <mergeCell ref="B6:D6"/>
    <mergeCell ref="A10:A11"/>
    <mergeCell ref="B10:B11"/>
    <mergeCell ref="C10:C11"/>
    <mergeCell ref="D10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19" sqref="B19"/>
    </sheetView>
  </sheetViews>
  <sheetFormatPr defaultColWidth="9.00390625" defaultRowHeight="12.75"/>
  <cols>
    <col min="1" max="1" width="63.75390625" style="0" customWidth="1"/>
    <col min="2" max="2" width="15.75390625" style="0" customWidth="1"/>
  </cols>
  <sheetData>
    <row r="1" ht="12.75">
      <c r="B1" t="s">
        <v>587</v>
      </c>
    </row>
    <row r="3" ht="12.75">
      <c r="A3" s="553" t="s">
        <v>588</v>
      </c>
    </row>
    <row r="4" ht="12.75">
      <c r="A4" s="67" t="s">
        <v>589</v>
      </c>
    </row>
    <row r="6" ht="12.75">
      <c r="B6" s="462" t="s">
        <v>163</v>
      </c>
    </row>
    <row r="7" spans="1:2" ht="25.5">
      <c r="A7" s="546" t="s">
        <v>66</v>
      </c>
      <c r="B7" s="554" t="s">
        <v>590</v>
      </c>
    </row>
    <row r="8" spans="1:2" ht="12.75">
      <c r="A8" s="352" t="s">
        <v>591</v>
      </c>
      <c r="B8" s="555">
        <v>2</v>
      </c>
    </row>
    <row r="9" spans="1:2" ht="12.75">
      <c r="A9" s="352" t="s">
        <v>592</v>
      </c>
      <c r="B9" s="555">
        <v>2338</v>
      </c>
    </row>
    <row r="10" spans="1:2" ht="12.75">
      <c r="A10" s="352" t="s">
        <v>593</v>
      </c>
      <c r="B10" s="555">
        <v>5</v>
      </c>
    </row>
    <row r="11" spans="1:2" ht="12.75">
      <c r="A11" s="352" t="s">
        <v>594</v>
      </c>
      <c r="B11" s="555">
        <v>233</v>
      </c>
    </row>
    <row r="12" spans="1:2" ht="12.75">
      <c r="A12" s="352" t="s">
        <v>595</v>
      </c>
      <c r="B12" s="555">
        <v>1</v>
      </c>
    </row>
    <row r="13" spans="1:2" ht="12.75">
      <c r="A13" s="352" t="s">
        <v>596</v>
      </c>
      <c r="B13" s="555">
        <v>4</v>
      </c>
    </row>
    <row r="14" spans="1:2" ht="12.75">
      <c r="A14" s="352" t="s">
        <v>597</v>
      </c>
      <c r="B14" s="555">
        <v>233</v>
      </c>
    </row>
    <row r="15" spans="1:2" ht="12.75">
      <c r="A15" s="352" t="s">
        <v>598</v>
      </c>
      <c r="B15" s="555">
        <v>187</v>
      </c>
    </row>
    <row r="16" spans="1:2" ht="12.75">
      <c r="A16" s="352" t="s">
        <v>599</v>
      </c>
      <c r="B16" s="324">
        <v>10376</v>
      </c>
    </row>
    <row r="17" spans="1:2" ht="12.75">
      <c r="A17" s="352" t="s">
        <v>600</v>
      </c>
      <c r="B17" s="324">
        <v>5862</v>
      </c>
    </row>
    <row r="18" spans="1:2" ht="12.75">
      <c r="A18" s="352" t="s">
        <v>416</v>
      </c>
      <c r="B18" s="324">
        <v>1669</v>
      </c>
    </row>
    <row r="19" spans="1:2" ht="12.75">
      <c r="A19" s="352" t="s">
        <v>601</v>
      </c>
      <c r="B19" s="324">
        <v>462</v>
      </c>
    </row>
    <row r="20" spans="1:2" ht="12.75">
      <c r="A20" s="352" t="s">
        <v>602</v>
      </c>
      <c r="B20" s="324">
        <v>1933</v>
      </c>
    </row>
    <row r="21" spans="1:2" ht="12.75">
      <c r="A21" s="352" t="s">
        <v>603</v>
      </c>
      <c r="B21" s="324">
        <v>1159</v>
      </c>
    </row>
    <row r="22" spans="1:2" ht="12.75">
      <c r="A22" s="352" t="s">
        <v>604</v>
      </c>
      <c r="B22" s="324">
        <v>1590</v>
      </c>
    </row>
    <row r="23" spans="1:2" ht="12.75">
      <c r="A23" s="428" t="s">
        <v>410</v>
      </c>
      <c r="B23" s="465">
        <v>19712</v>
      </c>
    </row>
    <row r="24" spans="1:2" ht="12.75">
      <c r="A24" s="411" t="s">
        <v>347</v>
      </c>
      <c r="B24" s="556">
        <f>SUM(B8:B23)</f>
        <v>45766</v>
      </c>
    </row>
    <row r="25" spans="1:2" ht="12.75">
      <c r="A25" s="389"/>
      <c r="B25" s="389"/>
    </row>
    <row r="26" spans="1:2" ht="12.75">
      <c r="A26" s="557"/>
      <c r="B26" s="557"/>
    </row>
    <row r="27" spans="1:2" ht="12.75">
      <c r="A27" s="636" t="s">
        <v>605</v>
      </c>
      <c r="B27" s="636"/>
    </row>
    <row r="28" spans="1:2" ht="12.75">
      <c r="A28" s="636"/>
      <c r="B28" s="636"/>
    </row>
    <row r="29" spans="1:2" ht="12.75">
      <c r="A29" s="636"/>
      <c r="B29" s="636"/>
    </row>
    <row r="30" spans="1:2" ht="12.75">
      <c r="A30" s="636"/>
      <c r="B30" s="636"/>
    </row>
    <row r="31" spans="1:2" ht="12.75">
      <c r="A31" s="557"/>
      <c r="B31" s="557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mergeCells count="1">
    <mergeCell ref="A27:B3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B19">
      <selection activeCell="E30" sqref="E30"/>
    </sheetView>
  </sheetViews>
  <sheetFormatPr defaultColWidth="9.00390625" defaultRowHeight="12.75"/>
  <cols>
    <col min="1" max="1" width="5.125" style="0" customWidth="1"/>
    <col min="2" max="2" width="23.25390625" style="0" customWidth="1"/>
    <col min="3" max="3" width="7.625" style="0" customWidth="1"/>
    <col min="4" max="4" width="8.00390625" style="0" customWidth="1"/>
    <col min="5" max="5" width="7.00390625" style="0" customWidth="1"/>
    <col min="6" max="7" width="8.125" style="0" customWidth="1"/>
    <col min="8" max="8" width="8.25390625" style="0" customWidth="1"/>
    <col min="9" max="9" width="7.00390625" style="0" customWidth="1"/>
    <col min="10" max="10" width="8.125" style="0" customWidth="1"/>
    <col min="11" max="13" width="7.00390625" style="0" customWidth="1"/>
    <col min="14" max="14" width="8.125" style="0" customWidth="1"/>
    <col min="15" max="15" width="10.25390625" style="0" customWidth="1"/>
    <col min="16" max="16" width="9.25390625" style="0" customWidth="1"/>
  </cols>
  <sheetData>
    <row r="1" ht="12.75">
      <c r="L1" t="s">
        <v>625</v>
      </c>
    </row>
    <row r="2" spans="2:4" ht="12.75">
      <c r="B2" s="569"/>
      <c r="D2" s="39" t="s">
        <v>626</v>
      </c>
    </row>
    <row r="3" ht="12.75">
      <c r="O3" t="s">
        <v>163</v>
      </c>
    </row>
    <row r="4" spans="2:15" ht="15">
      <c r="B4" s="570" t="s">
        <v>66</v>
      </c>
      <c r="C4" s="571" t="s">
        <v>627</v>
      </c>
      <c r="D4" s="572" t="s">
        <v>628</v>
      </c>
      <c r="E4" s="572" t="s">
        <v>629</v>
      </c>
      <c r="F4" s="572" t="s">
        <v>630</v>
      </c>
      <c r="G4" s="572" t="s">
        <v>631</v>
      </c>
      <c r="H4" s="572" t="s">
        <v>632</v>
      </c>
      <c r="I4" s="572" t="s">
        <v>633</v>
      </c>
      <c r="J4" s="572" t="s">
        <v>634</v>
      </c>
      <c r="K4" s="572" t="s">
        <v>635</v>
      </c>
      <c r="L4" s="572" t="s">
        <v>636</v>
      </c>
      <c r="M4" s="572" t="s">
        <v>637</v>
      </c>
      <c r="N4" s="573" t="s">
        <v>638</v>
      </c>
      <c r="O4" s="574" t="s">
        <v>347</v>
      </c>
    </row>
    <row r="5" spans="2:15" ht="12.75" customHeight="1">
      <c r="B5" s="575"/>
      <c r="C5" s="576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8"/>
      <c r="O5" s="579"/>
    </row>
    <row r="6" spans="2:15" ht="12.75" customHeight="1">
      <c r="B6" s="580" t="s">
        <v>639</v>
      </c>
      <c r="C6" s="581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3"/>
      <c r="O6" s="584"/>
    </row>
    <row r="7" spans="2:15" ht="12.75" customHeight="1">
      <c r="B7" s="575"/>
      <c r="C7" s="576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8"/>
      <c r="O7" s="579"/>
    </row>
    <row r="8" spans="2:15" ht="12.75">
      <c r="B8" s="585" t="s">
        <v>2</v>
      </c>
      <c r="C8" s="586"/>
      <c r="D8" s="62"/>
      <c r="E8" s="62"/>
      <c r="F8" s="62"/>
      <c r="G8" s="62"/>
      <c r="H8" s="62"/>
      <c r="I8" s="62"/>
      <c r="J8" s="62"/>
      <c r="K8" s="62"/>
      <c r="L8" s="62"/>
      <c r="M8" s="62"/>
      <c r="N8" s="587"/>
      <c r="O8" s="588"/>
    </row>
    <row r="9" spans="2:15" ht="12.75">
      <c r="B9" s="569" t="s">
        <v>640</v>
      </c>
      <c r="C9" s="589">
        <v>33707</v>
      </c>
      <c r="D9" s="53">
        <v>33587</v>
      </c>
      <c r="E9" s="53">
        <v>33967</v>
      </c>
      <c r="F9" s="53">
        <v>33677</v>
      </c>
      <c r="G9" s="53">
        <v>33887</v>
      </c>
      <c r="H9" s="53">
        <v>33607</v>
      </c>
      <c r="I9" s="53">
        <v>34017</v>
      </c>
      <c r="J9" s="53">
        <v>31217</v>
      </c>
      <c r="K9" s="53">
        <v>34160</v>
      </c>
      <c r="L9" s="53">
        <v>33747</v>
      </c>
      <c r="M9" s="53">
        <v>33598</v>
      </c>
      <c r="N9" s="590">
        <v>32292</v>
      </c>
      <c r="O9" s="591">
        <f aca="true" t="shared" si="0" ref="O9:O21">SUM(C9:N9)</f>
        <v>401463</v>
      </c>
    </row>
    <row r="10" spans="2:15" ht="12.75">
      <c r="B10" s="569" t="s">
        <v>641</v>
      </c>
      <c r="C10" s="589">
        <v>19430</v>
      </c>
      <c r="D10" s="53">
        <v>850</v>
      </c>
      <c r="E10" s="53">
        <v>104540</v>
      </c>
      <c r="F10" s="53">
        <v>1850</v>
      </c>
      <c r="G10" s="53">
        <v>825</v>
      </c>
      <c r="H10" s="53">
        <v>44149</v>
      </c>
      <c r="I10" s="53">
        <v>855</v>
      </c>
      <c r="J10" s="53">
        <v>860</v>
      </c>
      <c r="K10" s="53">
        <v>118850</v>
      </c>
      <c r="L10" s="53">
        <v>1850</v>
      </c>
      <c r="M10" s="53">
        <v>946</v>
      </c>
      <c r="N10" s="590">
        <v>23000</v>
      </c>
      <c r="O10" s="591">
        <f t="shared" si="0"/>
        <v>318005</v>
      </c>
    </row>
    <row r="11" spans="2:15" ht="12.75">
      <c r="B11" s="569" t="s">
        <v>642</v>
      </c>
      <c r="C11" s="589">
        <v>14480</v>
      </c>
      <c r="D11" s="590">
        <v>9540</v>
      </c>
      <c r="E11" s="590">
        <v>9540</v>
      </c>
      <c r="F11" s="590">
        <v>9540</v>
      </c>
      <c r="G11" s="590">
        <v>9540</v>
      </c>
      <c r="H11" s="590">
        <v>9540</v>
      </c>
      <c r="I11" s="590">
        <v>9540</v>
      </c>
      <c r="J11" s="590">
        <v>9540</v>
      </c>
      <c r="K11" s="590">
        <v>9540</v>
      </c>
      <c r="L11" s="590">
        <v>8950</v>
      </c>
      <c r="M11" s="590">
        <v>8892</v>
      </c>
      <c r="N11" s="590">
        <v>8950</v>
      </c>
      <c r="O11" s="591">
        <f t="shared" si="0"/>
        <v>117592</v>
      </c>
    </row>
    <row r="12" spans="2:15" ht="12.75">
      <c r="B12" s="569" t="s">
        <v>643</v>
      </c>
      <c r="C12" s="589">
        <v>76802</v>
      </c>
      <c r="D12" s="590">
        <v>46593</v>
      </c>
      <c r="E12" s="590">
        <v>47207</v>
      </c>
      <c r="F12" s="590">
        <v>47507</v>
      </c>
      <c r="G12" s="53">
        <v>48632</v>
      </c>
      <c r="H12" s="590">
        <v>47507</v>
      </c>
      <c r="I12" s="590">
        <v>47507</v>
      </c>
      <c r="J12" s="53">
        <v>50507</v>
      </c>
      <c r="K12" s="590">
        <v>47537</v>
      </c>
      <c r="L12" s="590">
        <v>47537</v>
      </c>
      <c r="M12" s="590">
        <v>45527</v>
      </c>
      <c r="N12" s="590">
        <v>45174</v>
      </c>
      <c r="O12" s="591">
        <f t="shared" si="0"/>
        <v>598037</v>
      </c>
    </row>
    <row r="13" spans="2:15" ht="12.75">
      <c r="B13" s="569" t="s">
        <v>644</v>
      </c>
      <c r="C13" s="589">
        <v>51311</v>
      </c>
      <c r="D13" s="53">
        <v>43510</v>
      </c>
      <c r="E13" s="53">
        <v>43510</v>
      </c>
      <c r="F13" s="53">
        <v>45110</v>
      </c>
      <c r="G13" s="53">
        <v>46810</v>
      </c>
      <c r="H13" s="53">
        <v>45510</v>
      </c>
      <c r="I13" s="53">
        <v>44010</v>
      </c>
      <c r="J13" s="53">
        <v>44250</v>
      </c>
      <c r="K13" s="53">
        <v>43710</v>
      </c>
      <c r="L13" s="53">
        <v>43725</v>
      </c>
      <c r="M13" s="53">
        <v>44100</v>
      </c>
      <c r="N13" s="590">
        <v>45452</v>
      </c>
      <c r="O13" s="591">
        <f t="shared" si="0"/>
        <v>541008</v>
      </c>
    </row>
    <row r="14" spans="2:15" ht="12.75">
      <c r="B14" s="569" t="s">
        <v>645</v>
      </c>
      <c r="C14" s="58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90"/>
      <c r="O14" s="591">
        <f t="shared" si="0"/>
        <v>0</v>
      </c>
    </row>
    <row r="15" spans="2:15" ht="12.75">
      <c r="B15" s="569" t="s">
        <v>646</v>
      </c>
      <c r="C15" s="589"/>
      <c r="D15" s="53"/>
      <c r="E15" s="53">
        <v>70000</v>
      </c>
      <c r="F15" s="53"/>
      <c r="G15" s="53">
        <v>25000</v>
      </c>
      <c r="H15" s="53"/>
      <c r="I15" s="53"/>
      <c r="J15" s="53">
        <v>32000</v>
      </c>
      <c r="K15" s="53"/>
      <c r="L15" s="53">
        <v>50000</v>
      </c>
      <c r="M15" s="53"/>
      <c r="N15" s="590">
        <v>32608</v>
      </c>
      <c r="O15" s="591">
        <f t="shared" si="0"/>
        <v>209608</v>
      </c>
    </row>
    <row r="16" spans="2:15" ht="12.75">
      <c r="B16" s="569" t="s">
        <v>647</v>
      </c>
      <c r="C16" s="589"/>
      <c r="D16" s="53"/>
      <c r="E16" s="53"/>
      <c r="F16" s="53"/>
      <c r="G16" s="53"/>
      <c r="H16" s="53"/>
      <c r="I16" s="53"/>
      <c r="J16" s="53"/>
      <c r="K16" s="53"/>
      <c r="L16" s="53">
        <v>352100</v>
      </c>
      <c r="M16" s="53">
        <v>256000</v>
      </c>
      <c r="N16" s="590">
        <v>98485</v>
      </c>
      <c r="O16" s="591">
        <f t="shared" si="0"/>
        <v>706585</v>
      </c>
    </row>
    <row r="17" spans="2:15" ht="12.75">
      <c r="B17" s="569" t="s">
        <v>648</v>
      </c>
      <c r="C17" s="589"/>
      <c r="D17" s="53"/>
      <c r="E17" s="53">
        <v>450</v>
      </c>
      <c r="F17" s="53"/>
      <c r="G17" s="53"/>
      <c r="H17" s="53">
        <v>700</v>
      </c>
      <c r="I17" s="53">
        <v>3258</v>
      </c>
      <c r="J17" s="53"/>
      <c r="K17" s="53">
        <v>2500</v>
      </c>
      <c r="L17" s="53">
        <v>2192</v>
      </c>
      <c r="M17" s="53">
        <v>2300</v>
      </c>
      <c r="N17" s="590"/>
      <c r="O17" s="591">
        <f t="shared" si="0"/>
        <v>11400</v>
      </c>
    </row>
    <row r="18" spans="2:15" ht="12.75">
      <c r="B18" s="569" t="s">
        <v>649</v>
      </c>
      <c r="C18" s="589">
        <v>50</v>
      </c>
      <c r="D18" s="53">
        <v>50</v>
      </c>
      <c r="E18" s="53">
        <v>55</v>
      </c>
      <c r="F18" s="53">
        <v>55</v>
      </c>
      <c r="G18" s="53">
        <v>60</v>
      </c>
      <c r="H18" s="53">
        <v>55</v>
      </c>
      <c r="I18" s="53">
        <v>55</v>
      </c>
      <c r="J18" s="53">
        <v>60</v>
      </c>
      <c r="K18" s="53">
        <v>55</v>
      </c>
      <c r="L18" s="53">
        <v>50</v>
      </c>
      <c r="M18" s="53">
        <v>55</v>
      </c>
      <c r="N18" s="590">
        <v>50</v>
      </c>
      <c r="O18" s="591">
        <f t="shared" si="0"/>
        <v>650</v>
      </c>
    </row>
    <row r="19" spans="2:15" ht="12.75">
      <c r="B19" s="569" t="s">
        <v>650</v>
      </c>
      <c r="C19" s="58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90"/>
      <c r="O19" s="591">
        <f t="shared" si="0"/>
        <v>0</v>
      </c>
    </row>
    <row r="20" spans="2:15" ht="12.75">
      <c r="B20" s="592" t="s">
        <v>78</v>
      </c>
      <c r="C20" s="593"/>
      <c r="D20" s="441"/>
      <c r="E20" s="441"/>
      <c r="F20" s="441"/>
      <c r="G20" s="441"/>
      <c r="H20" s="441">
        <v>384231</v>
      </c>
      <c r="I20" s="441"/>
      <c r="J20" s="441"/>
      <c r="K20" s="441"/>
      <c r="L20" s="441"/>
      <c r="M20" s="441"/>
      <c r="N20" s="594"/>
      <c r="O20" s="595">
        <f t="shared" si="0"/>
        <v>384231</v>
      </c>
    </row>
    <row r="21" spans="2:15" ht="12.75">
      <c r="B21" s="596" t="s">
        <v>105</v>
      </c>
      <c r="C21" s="597">
        <f aca="true" t="shared" si="1" ref="C21:N21">SUM(C9:C20)</f>
        <v>195780</v>
      </c>
      <c r="D21" s="598">
        <f t="shared" si="1"/>
        <v>134130</v>
      </c>
      <c r="E21" s="598">
        <f t="shared" si="1"/>
        <v>309269</v>
      </c>
      <c r="F21" s="598">
        <f t="shared" si="1"/>
        <v>137739</v>
      </c>
      <c r="G21" s="598">
        <f t="shared" si="1"/>
        <v>164754</v>
      </c>
      <c r="H21" s="598">
        <f t="shared" si="1"/>
        <v>565299</v>
      </c>
      <c r="I21" s="598">
        <f t="shared" si="1"/>
        <v>139242</v>
      </c>
      <c r="J21" s="598">
        <f t="shared" si="1"/>
        <v>168434</v>
      </c>
      <c r="K21" s="598">
        <f t="shared" si="1"/>
        <v>256352</v>
      </c>
      <c r="L21" s="598">
        <f t="shared" si="1"/>
        <v>540151</v>
      </c>
      <c r="M21" s="598">
        <f t="shared" si="1"/>
        <v>391418</v>
      </c>
      <c r="N21" s="599">
        <f t="shared" si="1"/>
        <v>286011</v>
      </c>
      <c r="O21" s="600">
        <f t="shared" si="0"/>
        <v>3288579</v>
      </c>
    </row>
    <row r="22" spans="2:15" ht="12.75">
      <c r="B22" s="601"/>
      <c r="C22" s="602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4"/>
      <c r="O22" s="605"/>
    </row>
    <row r="23" spans="2:15" ht="12.75">
      <c r="B23" s="585" t="s">
        <v>7</v>
      </c>
      <c r="C23" s="586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587"/>
      <c r="O23" s="588"/>
    </row>
    <row r="24" spans="2:15" ht="12.75">
      <c r="B24" s="569" t="s">
        <v>11</v>
      </c>
      <c r="C24" s="589">
        <v>131800</v>
      </c>
      <c r="D24" s="53">
        <v>67900</v>
      </c>
      <c r="E24" s="53">
        <v>68710</v>
      </c>
      <c r="F24" s="53">
        <v>69430</v>
      </c>
      <c r="G24" s="53">
        <v>68050</v>
      </c>
      <c r="H24" s="53">
        <v>68430</v>
      </c>
      <c r="I24" s="53">
        <v>68130</v>
      </c>
      <c r="J24" s="53">
        <v>66530</v>
      </c>
      <c r="K24" s="53">
        <v>67850</v>
      </c>
      <c r="L24" s="53">
        <v>68330</v>
      </c>
      <c r="M24" s="53">
        <v>69030</v>
      </c>
      <c r="N24" s="590">
        <v>68488</v>
      </c>
      <c r="O24" s="591">
        <f>SUM(C24:N24)</f>
        <v>882678</v>
      </c>
    </row>
    <row r="25" spans="2:15" ht="12.75">
      <c r="B25" s="569" t="s">
        <v>223</v>
      </c>
      <c r="C25" s="589">
        <v>41701</v>
      </c>
      <c r="D25" s="53">
        <v>21580</v>
      </c>
      <c r="E25" s="53">
        <v>21740</v>
      </c>
      <c r="F25" s="53">
        <v>21970</v>
      </c>
      <c r="G25" s="53">
        <v>21530</v>
      </c>
      <c r="H25" s="53">
        <v>21650</v>
      </c>
      <c r="I25" s="53">
        <v>21554</v>
      </c>
      <c r="J25" s="53">
        <v>21042</v>
      </c>
      <c r="K25" s="53">
        <v>21464</v>
      </c>
      <c r="L25" s="53">
        <v>21618</v>
      </c>
      <c r="M25" s="53">
        <v>21841</v>
      </c>
      <c r="N25" s="53">
        <v>21556</v>
      </c>
      <c r="O25" s="606">
        <f aca="true" t="shared" si="2" ref="O25:O41">SUM(C25:N25)</f>
        <v>279246</v>
      </c>
    </row>
    <row r="26" spans="2:15" ht="12.75">
      <c r="B26" s="569" t="s">
        <v>651</v>
      </c>
      <c r="C26" s="589">
        <v>53974</v>
      </c>
      <c r="D26" s="53">
        <v>53184</v>
      </c>
      <c r="E26" s="53">
        <v>53764</v>
      </c>
      <c r="F26" s="53">
        <v>53975</v>
      </c>
      <c r="G26" s="53">
        <v>54794</v>
      </c>
      <c r="H26" s="53">
        <v>53284</v>
      </c>
      <c r="I26" s="53">
        <v>48084</v>
      </c>
      <c r="J26" s="53">
        <v>54101</v>
      </c>
      <c r="K26" s="53">
        <v>55332</v>
      </c>
      <c r="L26" s="53">
        <v>54854</v>
      </c>
      <c r="M26" s="53">
        <v>53464</v>
      </c>
      <c r="N26" s="590">
        <v>54128</v>
      </c>
      <c r="O26" s="591">
        <f t="shared" si="2"/>
        <v>642938</v>
      </c>
    </row>
    <row r="27" spans="2:15" ht="12.75">
      <c r="B27" s="569" t="s">
        <v>84</v>
      </c>
      <c r="C27" s="589">
        <v>1650</v>
      </c>
      <c r="D27" s="53">
        <v>1655</v>
      </c>
      <c r="E27" s="53">
        <v>1665</v>
      </c>
      <c r="F27" s="53">
        <v>1590</v>
      </c>
      <c r="G27" s="53">
        <v>1590</v>
      </c>
      <c r="H27" s="53">
        <v>1590</v>
      </c>
      <c r="I27" s="53">
        <v>1590</v>
      </c>
      <c r="J27" s="53">
        <v>1590</v>
      </c>
      <c r="K27" s="53">
        <v>1610</v>
      </c>
      <c r="L27" s="53">
        <v>1780</v>
      </c>
      <c r="M27" s="53">
        <v>1710</v>
      </c>
      <c r="N27" s="590">
        <v>1980</v>
      </c>
      <c r="O27" s="591">
        <f t="shared" si="2"/>
        <v>20000</v>
      </c>
    </row>
    <row r="28" spans="2:15" ht="12.75">
      <c r="B28" s="569" t="s">
        <v>652</v>
      </c>
      <c r="C28" s="589"/>
      <c r="D28" s="53">
        <v>2600</v>
      </c>
      <c r="E28" s="53">
        <v>2200</v>
      </c>
      <c r="F28" s="53">
        <v>2900</v>
      </c>
      <c r="G28" s="53">
        <v>1510</v>
      </c>
      <c r="H28" s="53">
        <v>3200</v>
      </c>
      <c r="I28" s="53">
        <v>2200</v>
      </c>
      <c r="J28" s="53">
        <v>2600</v>
      </c>
      <c r="K28" s="53">
        <v>1000</v>
      </c>
      <c r="L28" s="53">
        <v>2500</v>
      </c>
      <c r="M28" s="53">
        <v>1575</v>
      </c>
      <c r="N28" s="590">
        <v>2400</v>
      </c>
      <c r="O28" s="591">
        <f t="shared" si="2"/>
        <v>24685</v>
      </c>
    </row>
    <row r="29" spans="2:15" ht="12.75">
      <c r="B29" s="569" t="s">
        <v>653</v>
      </c>
      <c r="C29" s="589">
        <v>2735</v>
      </c>
      <c r="D29" s="53">
        <v>2733</v>
      </c>
      <c r="E29" s="53">
        <v>2750</v>
      </c>
      <c r="F29" s="53">
        <v>2750</v>
      </c>
      <c r="G29" s="53">
        <v>2800</v>
      </c>
      <c r="H29" s="53">
        <v>2780</v>
      </c>
      <c r="I29" s="53">
        <v>2780</v>
      </c>
      <c r="J29" s="53">
        <v>3225</v>
      </c>
      <c r="K29" s="53">
        <v>2785</v>
      </c>
      <c r="L29" s="53">
        <v>3165</v>
      </c>
      <c r="M29" s="53">
        <v>2810</v>
      </c>
      <c r="N29" s="590">
        <v>2830</v>
      </c>
      <c r="O29" s="591">
        <f t="shared" si="2"/>
        <v>34143</v>
      </c>
    </row>
    <row r="30" spans="2:15" ht="12.75">
      <c r="B30" s="569" t="s">
        <v>228</v>
      </c>
      <c r="C30" s="589">
        <v>48</v>
      </c>
      <c r="D30" s="589">
        <v>47</v>
      </c>
      <c r="E30" s="589">
        <v>48</v>
      </c>
      <c r="F30" s="589">
        <v>47</v>
      </c>
      <c r="G30" s="589">
        <v>48</v>
      </c>
      <c r="H30" s="589">
        <v>47</v>
      </c>
      <c r="I30" s="589">
        <v>47</v>
      </c>
      <c r="J30" s="589">
        <v>47</v>
      </c>
      <c r="K30" s="589">
        <v>47</v>
      </c>
      <c r="L30" s="589">
        <v>47</v>
      </c>
      <c r="M30" s="589">
        <v>47</v>
      </c>
      <c r="N30" s="589">
        <v>47</v>
      </c>
      <c r="O30" s="591">
        <f t="shared" si="2"/>
        <v>567</v>
      </c>
    </row>
    <row r="31" spans="2:15" ht="12.75">
      <c r="B31" s="569" t="s">
        <v>654</v>
      </c>
      <c r="C31" s="589">
        <v>340</v>
      </c>
      <c r="D31" s="53">
        <v>380</v>
      </c>
      <c r="E31" s="53">
        <v>780</v>
      </c>
      <c r="F31" s="53">
        <v>1350</v>
      </c>
      <c r="G31" s="53">
        <v>410</v>
      </c>
      <c r="H31" s="53">
        <v>450</v>
      </c>
      <c r="I31" s="53">
        <v>430</v>
      </c>
      <c r="J31" s="53">
        <v>1450</v>
      </c>
      <c r="K31" s="53">
        <v>370</v>
      </c>
      <c r="L31" s="53">
        <v>390</v>
      </c>
      <c r="M31" s="53">
        <v>360</v>
      </c>
      <c r="N31" s="590">
        <v>1640</v>
      </c>
      <c r="O31" s="591">
        <f t="shared" si="2"/>
        <v>8350</v>
      </c>
    </row>
    <row r="32" spans="2:15" ht="12.75">
      <c r="B32" s="569" t="s">
        <v>655</v>
      </c>
      <c r="C32" s="589">
        <v>1750</v>
      </c>
      <c r="D32" s="53">
        <v>4200</v>
      </c>
      <c r="E32" s="53">
        <v>4500</v>
      </c>
      <c r="F32" s="53">
        <v>5000</v>
      </c>
      <c r="G32" s="53">
        <v>7783</v>
      </c>
      <c r="H32" s="53">
        <v>10500</v>
      </c>
      <c r="I32" s="53">
        <v>23000</v>
      </c>
      <c r="J32" s="53">
        <v>8000</v>
      </c>
      <c r="K32" s="53">
        <v>24500</v>
      </c>
      <c r="L32" s="53">
        <v>235000</v>
      </c>
      <c r="M32" s="53">
        <v>295412</v>
      </c>
      <c r="N32" s="590">
        <v>335000</v>
      </c>
      <c r="O32" s="591">
        <f t="shared" si="2"/>
        <v>954645</v>
      </c>
    </row>
    <row r="33" spans="2:15" ht="12.75">
      <c r="B33" s="569" t="s">
        <v>37</v>
      </c>
      <c r="C33" s="58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90"/>
      <c r="O33" s="591">
        <f t="shared" si="2"/>
        <v>0</v>
      </c>
    </row>
    <row r="34" spans="2:15" ht="12.75">
      <c r="B34" s="569" t="s">
        <v>656</v>
      </c>
      <c r="C34" s="589"/>
      <c r="D34" s="53"/>
      <c r="E34" s="53"/>
      <c r="F34" s="53"/>
      <c r="G34" s="53"/>
      <c r="H34" s="53">
        <v>19000</v>
      </c>
      <c r="I34" s="53"/>
      <c r="J34" s="53"/>
      <c r="K34" s="53"/>
      <c r="L34" s="53">
        <v>19560</v>
      </c>
      <c r="M34" s="53"/>
      <c r="N34" s="590"/>
      <c r="O34" s="591">
        <f t="shared" si="2"/>
        <v>38560</v>
      </c>
    </row>
    <row r="35" spans="2:15" ht="12.75">
      <c r="B35" s="569" t="s">
        <v>657</v>
      </c>
      <c r="C35" s="58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90"/>
      <c r="O35" s="591">
        <f t="shared" si="2"/>
        <v>0</v>
      </c>
    </row>
    <row r="36" spans="2:15" ht="12.75">
      <c r="B36" s="569" t="s">
        <v>658</v>
      </c>
      <c r="C36" s="589"/>
      <c r="D36" s="53"/>
      <c r="E36" s="53"/>
      <c r="F36" s="53">
        <v>7663</v>
      </c>
      <c r="G36" s="53"/>
      <c r="H36" s="53"/>
      <c r="I36" s="53"/>
      <c r="J36" s="53"/>
      <c r="K36" s="53"/>
      <c r="L36" s="53"/>
      <c r="M36" s="53"/>
      <c r="N36" s="590"/>
      <c r="O36" s="591">
        <f t="shared" si="2"/>
        <v>7663</v>
      </c>
    </row>
    <row r="37" spans="2:15" ht="12.75">
      <c r="B37" s="569" t="s">
        <v>659</v>
      </c>
      <c r="C37" s="589"/>
      <c r="D37" s="53"/>
      <c r="E37" s="53">
        <v>6250</v>
      </c>
      <c r="F37" s="53"/>
      <c r="G37" s="53"/>
      <c r="H37" s="53">
        <v>6250</v>
      </c>
      <c r="I37" s="53"/>
      <c r="J37" s="53"/>
      <c r="K37" s="53">
        <v>6250</v>
      </c>
      <c r="L37" s="53"/>
      <c r="M37" s="53"/>
      <c r="N37" s="590">
        <v>6250</v>
      </c>
      <c r="O37" s="591">
        <f t="shared" si="2"/>
        <v>25000</v>
      </c>
    </row>
    <row r="38" spans="2:15" ht="12.75">
      <c r="B38" s="592" t="s">
        <v>660</v>
      </c>
      <c r="C38" s="593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594"/>
      <c r="O38" s="591">
        <f t="shared" si="2"/>
        <v>0</v>
      </c>
    </row>
    <row r="39" spans="2:15" ht="12.75">
      <c r="B39" s="634" t="s">
        <v>41</v>
      </c>
      <c r="C39" s="593"/>
      <c r="D39" s="441"/>
      <c r="E39" s="441">
        <v>380000</v>
      </c>
      <c r="F39" s="441"/>
      <c r="G39" s="441"/>
      <c r="H39" s="441"/>
      <c r="I39" s="441"/>
      <c r="J39" s="441"/>
      <c r="K39" s="441"/>
      <c r="L39" s="441"/>
      <c r="M39" s="441"/>
      <c r="N39" s="594"/>
      <c r="O39" s="591">
        <f t="shared" si="2"/>
        <v>380000</v>
      </c>
    </row>
    <row r="40" spans="2:15" ht="12.75">
      <c r="B40" s="592" t="s">
        <v>89</v>
      </c>
      <c r="C40" s="593"/>
      <c r="D40" s="441"/>
      <c r="E40" s="441">
        <v>44384</v>
      </c>
      <c r="F40" s="441"/>
      <c r="G40" s="441"/>
      <c r="H40" s="441"/>
      <c r="I40" s="441"/>
      <c r="J40" s="441"/>
      <c r="K40" s="441"/>
      <c r="L40" s="441"/>
      <c r="M40" s="441"/>
      <c r="N40" s="594"/>
      <c r="O40" s="595">
        <f t="shared" si="2"/>
        <v>44384</v>
      </c>
    </row>
    <row r="41" spans="2:15" ht="12.75">
      <c r="B41" s="596" t="s">
        <v>106</v>
      </c>
      <c r="C41" s="597">
        <f aca="true" t="shared" si="3" ref="C41:N41">SUM(C24:C40)</f>
        <v>233998</v>
      </c>
      <c r="D41" s="598">
        <f t="shared" si="3"/>
        <v>154279</v>
      </c>
      <c r="E41" s="598">
        <f t="shared" si="3"/>
        <v>586791</v>
      </c>
      <c r="F41" s="598">
        <f t="shared" si="3"/>
        <v>166675</v>
      </c>
      <c r="G41" s="598">
        <f t="shared" si="3"/>
        <v>158515</v>
      </c>
      <c r="H41" s="598">
        <f t="shared" si="3"/>
        <v>187181</v>
      </c>
      <c r="I41" s="598">
        <f t="shared" si="3"/>
        <v>167815</v>
      </c>
      <c r="J41" s="598">
        <f t="shared" si="3"/>
        <v>158585</v>
      </c>
      <c r="K41" s="598">
        <f t="shared" si="3"/>
        <v>181208</v>
      </c>
      <c r="L41" s="598">
        <f t="shared" si="3"/>
        <v>407244</v>
      </c>
      <c r="M41" s="598">
        <f t="shared" si="3"/>
        <v>446249</v>
      </c>
      <c r="N41" s="599">
        <f t="shared" si="3"/>
        <v>494319</v>
      </c>
      <c r="O41" s="600">
        <f t="shared" si="2"/>
        <v>3342859</v>
      </c>
    </row>
    <row r="42" spans="2:15" ht="12.75">
      <c r="B42" s="596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607"/>
      <c r="O42" s="600"/>
    </row>
    <row r="43" spans="2:15" ht="12.75">
      <c r="B43" s="596" t="s">
        <v>661</v>
      </c>
      <c r="C43" s="597">
        <f aca="true" t="shared" si="4" ref="C43:N43">C21-C41</f>
        <v>-38218</v>
      </c>
      <c r="D43" s="597">
        <f t="shared" si="4"/>
        <v>-20149</v>
      </c>
      <c r="E43" s="597">
        <f t="shared" si="4"/>
        <v>-277522</v>
      </c>
      <c r="F43" s="597">
        <f t="shared" si="4"/>
        <v>-28936</v>
      </c>
      <c r="G43" s="597">
        <f t="shared" si="4"/>
        <v>6239</v>
      </c>
      <c r="H43" s="597">
        <f t="shared" si="4"/>
        <v>378118</v>
      </c>
      <c r="I43" s="597">
        <f t="shared" si="4"/>
        <v>-28573</v>
      </c>
      <c r="J43" s="597">
        <f t="shared" si="4"/>
        <v>9849</v>
      </c>
      <c r="K43" s="597">
        <f t="shared" si="4"/>
        <v>75144</v>
      </c>
      <c r="L43" s="597">
        <f t="shared" si="4"/>
        <v>132907</v>
      </c>
      <c r="M43" s="597">
        <f t="shared" si="4"/>
        <v>-54831</v>
      </c>
      <c r="N43" s="597">
        <f t="shared" si="4"/>
        <v>-208308</v>
      </c>
      <c r="O43" s="600">
        <f>SUM(C43:N43)</f>
        <v>-54280</v>
      </c>
    </row>
  </sheetData>
  <printOptions/>
  <pageMargins left="0.7479166666666667" right="0.7479166666666667" top="0.75" bottom="0.9840277777777778" header="0.5118055555555556" footer="0.5118055555555556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4">
      <selection activeCell="C19" sqref="C19"/>
    </sheetView>
  </sheetViews>
  <sheetFormatPr defaultColWidth="9.00390625" defaultRowHeight="12.75"/>
  <cols>
    <col min="1" max="1" width="9.75390625" style="0" customWidth="1"/>
    <col min="2" max="2" width="18.625" style="0" customWidth="1"/>
    <col min="3" max="3" width="20.25390625" style="0" customWidth="1"/>
    <col min="4" max="4" width="21.75390625" style="0" customWidth="1"/>
    <col min="5" max="5" width="16.375" style="0" customWidth="1"/>
    <col min="6" max="6" width="15.75390625" style="0" customWidth="1"/>
  </cols>
  <sheetData>
    <row r="2" ht="12.75">
      <c r="E2" t="s">
        <v>662</v>
      </c>
    </row>
    <row r="6" spans="2:6" ht="12.75">
      <c r="B6" s="686" t="s">
        <v>663</v>
      </c>
      <c r="C6" s="686"/>
      <c r="D6" s="686"/>
      <c r="E6" s="686"/>
      <c r="F6" s="686"/>
    </row>
    <row r="13" ht="13.5" thickBot="1"/>
    <row r="14" spans="2:6" ht="19.5" customHeight="1" thickBot="1">
      <c r="B14" s="687" t="s">
        <v>66</v>
      </c>
      <c r="C14" s="689" t="s">
        <v>664</v>
      </c>
      <c r="D14" s="689"/>
      <c r="E14" s="689"/>
      <c r="F14" s="690"/>
    </row>
    <row r="15" spans="2:6" ht="24.75" customHeight="1" thickBot="1">
      <c r="B15" s="688"/>
      <c r="C15" s="608" t="s">
        <v>665</v>
      </c>
      <c r="D15" s="608" t="s">
        <v>666</v>
      </c>
      <c r="E15" s="609" t="s">
        <v>667</v>
      </c>
      <c r="F15" s="628" t="s">
        <v>668</v>
      </c>
    </row>
    <row r="16" spans="2:6" ht="24.75" customHeight="1" thickBot="1">
      <c r="B16" s="629" t="s">
        <v>669</v>
      </c>
      <c r="C16" s="630">
        <v>20</v>
      </c>
      <c r="D16" s="631" t="s">
        <v>670</v>
      </c>
      <c r="E16" s="632" t="s">
        <v>671</v>
      </c>
      <c r="F16" s="633" t="s">
        <v>672</v>
      </c>
    </row>
  </sheetData>
  <mergeCells count="3">
    <mergeCell ref="B6:F6"/>
    <mergeCell ref="B14:B15"/>
    <mergeCell ref="C14:F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26"/>
  <sheetViews>
    <sheetView tabSelected="1" workbookViewId="0" topLeftCell="A1">
      <selection activeCell="C13" sqref="C13"/>
    </sheetView>
  </sheetViews>
  <sheetFormatPr defaultColWidth="9.00390625" defaultRowHeight="12.75"/>
  <cols>
    <col min="2" max="2" width="61.375" style="0" customWidth="1"/>
  </cols>
  <sheetData>
    <row r="2" ht="12.75">
      <c r="B2" s="635" t="s">
        <v>767</v>
      </c>
    </row>
    <row r="4" spans="1:4" ht="12.75">
      <c r="A4" s="647" t="s">
        <v>673</v>
      </c>
      <c r="B4" s="647"/>
      <c r="C4" s="647"/>
      <c r="D4" s="647"/>
    </row>
    <row r="5" spans="1:4" ht="12.75">
      <c r="A5" s="647" t="s">
        <v>768</v>
      </c>
      <c r="B5" s="647"/>
      <c r="C5" s="647"/>
      <c r="D5" s="647"/>
    </row>
    <row r="7" ht="12.75">
      <c r="C7" t="s">
        <v>163</v>
      </c>
    </row>
    <row r="8" spans="2:3" ht="12.75">
      <c r="B8" s="320" t="s">
        <v>66</v>
      </c>
      <c r="C8" s="542" t="s">
        <v>674</v>
      </c>
    </row>
    <row r="9" spans="2:3" ht="12.75">
      <c r="B9" s="348"/>
      <c r="C9" s="350">
        <v>0</v>
      </c>
    </row>
    <row r="10" spans="2:3" ht="12.75">
      <c r="B10" s="352"/>
      <c r="C10" s="324">
        <v>0</v>
      </c>
    </row>
    <row r="11" spans="2:3" ht="12.75">
      <c r="B11" s="610" t="s">
        <v>675</v>
      </c>
      <c r="C11" s="327">
        <v>499000</v>
      </c>
    </row>
    <row r="12" spans="2:3" ht="12.75">
      <c r="B12" s="610" t="s">
        <v>676</v>
      </c>
      <c r="C12" s="327">
        <v>124754</v>
      </c>
    </row>
    <row r="13" spans="2:3" ht="12.75">
      <c r="B13" s="611"/>
      <c r="C13" s="328">
        <v>0</v>
      </c>
    </row>
    <row r="14" spans="2:3" ht="15">
      <c r="B14" s="612" t="s">
        <v>677</v>
      </c>
      <c r="C14" s="613">
        <f>C11+C12</f>
        <v>623754</v>
      </c>
    </row>
    <row r="15" spans="2:3" ht="12.75">
      <c r="B15" s="376"/>
      <c r="C15" s="323"/>
    </row>
    <row r="16" spans="2:3" ht="12.75">
      <c r="B16" s="352"/>
      <c r="C16" s="324"/>
    </row>
    <row r="17" spans="2:3" ht="12.75">
      <c r="B17" s="352"/>
      <c r="C17" s="324"/>
    </row>
    <row r="18" spans="2:3" ht="12.75">
      <c r="B18" s="614"/>
      <c r="C18" s="324"/>
    </row>
    <row r="19" spans="2:3" ht="12.75">
      <c r="B19" s="352" t="s">
        <v>678</v>
      </c>
      <c r="C19" s="324">
        <v>30000</v>
      </c>
    </row>
    <row r="20" spans="2:3" ht="12.75">
      <c r="B20" s="352" t="s">
        <v>679</v>
      </c>
      <c r="C20" s="324">
        <v>7500</v>
      </c>
    </row>
    <row r="21" spans="2:3" ht="12.75">
      <c r="B21" s="352" t="s">
        <v>680</v>
      </c>
      <c r="C21" s="324">
        <v>574000</v>
      </c>
    </row>
    <row r="22" spans="2:3" ht="12.75">
      <c r="B22" s="352" t="s">
        <v>681</v>
      </c>
      <c r="C22" s="324">
        <v>12254</v>
      </c>
    </row>
    <row r="23" spans="2:3" ht="12.75">
      <c r="B23" s="610"/>
      <c r="C23" s="327">
        <f>SUM(C19:C22)</f>
        <v>623754</v>
      </c>
    </row>
    <row r="24" spans="2:3" ht="12.75">
      <c r="B24" s="614"/>
      <c r="C24" s="324"/>
    </row>
    <row r="25" spans="2:3" ht="12.75">
      <c r="B25" s="615"/>
      <c r="C25" s="616"/>
    </row>
    <row r="26" spans="2:3" ht="15">
      <c r="B26" s="612" t="s">
        <v>682</v>
      </c>
      <c r="C26" s="613">
        <f>C23+C25</f>
        <v>623754</v>
      </c>
    </row>
  </sheetData>
  <mergeCells count="2">
    <mergeCell ref="A4:D4"/>
    <mergeCell ref="A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0">
      <selection activeCell="A108" sqref="A108:I108"/>
    </sheetView>
  </sheetViews>
  <sheetFormatPr defaultColWidth="9.00390625" defaultRowHeight="12.75"/>
  <sheetData>
    <row r="1" ht="12.75">
      <c r="D1" t="s">
        <v>683</v>
      </c>
    </row>
    <row r="4" spans="1:6" ht="12.75">
      <c r="A4" s="617"/>
      <c r="B4" s="618" t="s">
        <v>684</v>
      </c>
      <c r="E4" s="618"/>
      <c r="F4" s="618"/>
    </row>
    <row r="5" spans="1:9" ht="12.75">
      <c r="A5" s="636" t="s">
        <v>685</v>
      </c>
      <c r="B5" s="636"/>
      <c r="C5" s="636"/>
      <c r="D5" s="636"/>
      <c r="E5" s="636"/>
      <c r="F5" s="636"/>
      <c r="G5" s="636"/>
      <c r="H5" s="636"/>
      <c r="I5" s="636"/>
    </row>
    <row r="6" spans="1:9" ht="12.75">
      <c r="A6" s="636"/>
      <c r="B6" s="636"/>
      <c r="C6" s="636"/>
      <c r="D6" s="636"/>
      <c r="E6" s="636"/>
      <c r="F6" s="636"/>
      <c r="G6" s="636"/>
      <c r="H6" s="636"/>
      <c r="I6" s="636"/>
    </row>
    <row r="7" spans="1:9" ht="12.75">
      <c r="A7" s="636"/>
      <c r="B7" s="636"/>
      <c r="C7" s="636"/>
      <c r="D7" s="636"/>
      <c r="E7" s="636"/>
      <c r="F7" s="636"/>
      <c r="G7" s="636"/>
      <c r="H7" s="636"/>
      <c r="I7" s="636"/>
    </row>
    <row r="8" spans="1:9" ht="12.75">
      <c r="A8" s="636"/>
      <c r="B8" s="636"/>
      <c r="C8" s="636"/>
      <c r="D8" s="636"/>
      <c r="E8" s="636"/>
      <c r="F8" s="636"/>
      <c r="G8" s="636"/>
      <c r="H8" s="636"/>
      <c r="I8" s="636"/>
    </row>
    <row r="10" spans="1:7" ht="12.75">
      <c r="A10" s="617"/>
      <c r="B10" s="618" t="s">
        <v>686</v>
      </c>
      <c r="C10" s="618"/>
      <c r="D10" s="618"/>
      <c r="E10" s="27"/>
      <c r="F10" s="27"/>
      <c r="G10" s="27"/>
    </row>
    <row r="11" spans="1:9" ht="12.75">
      <c r="A11" s="636" t="s">
        <v>687</v>
      </c>
      <c r="B11" s="636"/>
      <c r="C11" s="636"/>
      <c r="D11" s="636"/>
      <c r="E11" s="636"/>
      <c r="F11" s="636"/>
      <c r="G11" s="636"/>
      <c r="H11" s="636"/>
      <c r="I11" s="636"/>
    </row>
    <row r="12" spans="1:9" ht="12.75">
      <c r="A12" s="636"/>
      <c r="B12" s="636"/>
      <c r="C12" s="636"/>
      <c r="D12" s="636"/>
      <c r="E12" s="636"/>
      <c r="F12" s="636"/>
      <c r="G12" s="636"/>
      <c r="H12" s="636"/>
      <c r="I12" s="636"/>
    </row>
    <row r="13" spans="1:9" ht="12.75">
      <c r="A13" s="636"/>
      <c r="B13" s="636"/>
      <c r="C13" s="636"/>
      <c r="D13" s="636"/>
      <c r="E13" s="636"/>
      <c r="F13" s="636"/>
      <c r="G13" s="636"/>
      <c r="H13" s="636"/>
      <c r="I13" s="636"/>
    </row>
    <row r="14" spans="1:9" ht="12.75">
      <c r="A14" s="636"/>
      <c r="B14" s="636"/>
      <c r="C14" s="636"/>
      <c r="D14" s="636"/>
      <c r="E14" s="636"/>
      <c r="F14" s="636"/>
      <c r="G14" s="636"/>
      <c r="H14" s="636"/>
      <c r="I14" s="636"/>
    </row>
    <row r="15" spans="1:9" ht="12.75">
      <c r="A15" s="636"/>
      <c r="B15" s="636"/>
      <c r="C15" s="636"/>
      <c r="D15" s="636"/>
      <c r="E15" s="636"/>
      <c r="F15" s="636"/>
      <c r="G15" s="636"/>
      <c r="H15" s="636"/>
      <c r="I15" s="636"/>
    </row>
    <row r="17" spans="1:7" ht="12.75">
      <c r="A17" s="617"/>
      <c r="B17" s="618" t="s">
        <v>688</v>
      </c>
      <c r="C17" s="618"/>
      <c r="D17" s="618"/>
      <c r="E17" s="27"/>
      <c r="F17" s="27"/>
      <c r="G17" s="27"/>
    </row>
    <row r="18" spans="1:9" ht="12.75">
      <c r="A18" s="636" t="s">
        <v>689</v>
      </c>
      <c r="B18" s="636"/>
      <c r="C18" s="636"/>
      <c r="D18" s="636"/>
      <c r="E18" s="636"/>
      <c r="F18" s="636"/>
      <c r="G18" s="636"/>
      <c r="H18" s="636"/>
      <c r="I18" s="636"/>
    </row>
    <row r="19" spans="1:9" ht="12.75">
      <c r="A19" s="636"/>
      <c r="B19" s="636"/>
      <c r="C19" s="636"/>
      <c r="D19" s="636"/>
      <c r="E19" s="636"/>
      <c r="F19" s="636"/>
      <c r="G19" s="636"/>
      <c r="H19" s="636"/>
      <c r="I19" s="636"/>
    </row>
    <row r="20" spans="1:9" ht="12.75">
      <c r="A20" s="636"/>
      <c r="B20" s="636"/>
      <c r="C20" s="636"/>
      <c r="D20" s="636"/>
      <c r="E20" s="636"/>
      <c r="F20" s="636"/>
      <c r="G20" s="636"/>
      <c r="H20" s="636"/>
      <c r="I20" s="636"/>
    </row>
    <row r="21" spans="1:9" ht="12.75">
      <c r="A21" s="636"/>
      <c r="B21" s="636"/>
      <c r="C21" s="636"/>
      <c r="D21" s="636"/>
      <c r="E21" s="636"/>
      <c r="F21" s="636"/>
      <c r="G21" s="636"/>
      <c r="H21" s="636"/>
      <c r="I21" s="636"/>
    </row>
    <row r="22" spans="1:9" ht="12.75">
      <c r="A22" s="636"/>
      <c r="B22" s="636"/>
      <c r="C22" s="636"/>
      <c r="D22" s="636"/>
      <c r="E22" s="636"/>
      <c r="F22" s="636"/>
      <c r="G22" s="636"/>
      <c r="H22" s="636"/>
      <c r="I22" s="636"/>
    </row>
    <row r="24" spans="1:7" ht="12.75">
      <c r="A24" s="617"/>
      <c r="B24" s="618" t="s">
        <v>690</v>
      </c>
      <c r="C24" s="618"/>
      <c r="D24" s="618"/>
      <c r="E24" s="27"/>
      <c r="F24" s="27"/>
      <c r="G24" s="27"/>
    </row>
    <row r="25" spans="1:9" ht="12.75">
      <c r="A25" s="636" t="s">
        <v>691</v>
      </c>
      <c r="B25" s="636"/>
      <c r="C25" s="636"/>
      <c r="D25" s="636"/>
      <c r="E25" s="636"/>
      <c r="F25" s="636"/>
      <c r="G25" s="636"/>
      <c r="H25" s="636"/>
      <c r="I25" s="636"/>
    </row>
    <row r="26" spans="1:9" ht="12.75">
      <c r="A26" s="636"/>
      <c r="B26" s="636"/>
      <c r="C26" s="636"/>
      <c r="D26" s="636"/>
      <c r="E26" s="636"/>
      <c r="F26" s="636"/>
      <c r="G26" s="636"/>
      <c r="H26" s="636"/>
      <c r="I26" s="636"/>
    </row>
    <row r="27" spans="1:9" ht="12.75">
      <c r="A27" s="636"/>
      <c r="B27" s="636"/>
      <c r="C27" s="636"/>
      <c r="D27" s="636"/>
      <c r="E27" s="636"/>
      <c r="F27" s="636"/>
      <c r="G27" s="636"/>
      <c r="H27" s="636"/>
      <c r="I27" s="636"/>
    </row>
    <row r="28" spans="1:9" ht="12.75">
      <c r="A28" s="636"/>
      <c r="B28" s="636"/>
      <c r="C28" s="636"/>
      <c r="D28" s="636"/>
      <c r="E28" s="636"/>
      <c r="F28" s="636"/>
      <c r="G28" s="636"/>
      <c r="H28" s="636"/>
      <c r="I28" s="636"/>
    </row>
    <row r="29" spans="1:9" ht="12.75">
      <c r="A29" s="636"/>
      <c r="B29" s="636"/>
      <c r="C29" s="636"/>
      <c r="D29" s="636"/>
      <c r="E29" s="636"/>
      <c r="F29" s="636"/>
      <c r="G29" s="636"/>
      <c r="H29" s="636"/>
      <c r="I29" s="636"/>
    </row>
    <row r="31" spans="1:7" ht="12.75">
      <c r="A31" s="617"/>
      <c r="B31" s="618" t="s">
        <v>692</v>
      </c>
      <c r="C31" s="618"/>
      <c r="D31" s="618"/>
      <c r="E31" s="27"/>
      <c r="F31" s="27"/>
      <c r="G31" s="27"/>
    </row>
    <row r="32" spans="1:9" ht="12.75">
      <c r="A32" s="636" t="s">
        <v>693</v>
      </c>
      <c r="B32" s="636"/>
      <c r="C32" s="636"/>
      <c r="D32" s="636"/>
      <c r="E32" s="636"/>
      <c r="F32" s="636"/>
      <c r="G32" s="636"/>
      <c r="H32" s="636"/>
      <c r="I32" s="636"/>
    </row>
    <row r="33" spans="1:9" ht="12.75">
      <c r="A33" s="636"/>
      <c r="B33" s="636"/>
      <c r="C33" s="636"/>
      <c r="D33" s="636"/>
      <c r="E33" s="636"/>
      <c r="F33" s="636"/>
      <c r="G33" s="636"/>
      <c r="H33" s="636"/>
      <c r="I33" s="636"/>
    </row>
    <row r="34" spans="1:9" ht="12.75">
      <c r="A34" s="636"/>
      <c r="B34" s="636"/>
      <c r="C34" s="636"/>
      <c r="D34" s="636"/>
      <c r="E34" s="636"/>
      <c r="F34" s="636"/>
      <c r="G34" s="636"/>
      <c r="H34" s="636"/>
      <c r="I34" s="636"/>
    </row>
    <row r="35" spans="1:9" ht="12.75">
      <c r="A35" s="636"/>
      <c r="B35" s="636"/>
      <c r="C35" s="636"/>
      <c r="D35" s="636"/>
      <c r="E35" s="636"/>
      <c r="F35" s="636"/>
      <c r="G35" s="636"/>
      <c r="H35" s="636"/>
      <c r="I35" s="636"/>
    </row>
    <row r="36" spans="1:9" ht="12.75">
      <c r="A36" s="636"/>
      <c r="B36" s="636"/>
      <c r="C36" s="636"/>
      <c r="D36" s="636"/>
      <c r="E36" s="636"/>
      <c r="F36" s="636"/>
      <c r="G36" s="636"/>
      <c r="H36" s="636"/>
      <c r="I36" s="636"/>
    </row>
    <row r="38" spans="1:7" ht="12.75">
      <c r="A38" s="617"/>
      <c r="B38" s="618" t="s">
        <v>694</v>
      </c>
      <c r="C38" s="618"/>
      <c r="D38" s="618"/>
      <c r="E38" s="27"/>
      <c r="F38" s="27"/>
      <c r="G38" s="27"/>
    </row>
    <row r="39" spans="1:9" ht="12.75">
      <c r="A39" s="636" t="s">
        <v>695</v>
      </c>
      <c r="B39" s="636"/>
      <c r="C39" s="636"/>
      <c r="D39" s="636"/>
      <c r="E39" s="636"/>
      <c r="F39" s="636"/>
      <c r="G39" s="636"/>
      <c r="H39" s="636"/>
      <c r="I39" s="636"/>
    </row>
    <row r="40" spans="1:9" ht="12.75">
      <c r="A40" s="636"/>
      <c r="B40" s="636"/>
      <c r="C40" s="636"/>
      <c r="D40" s="636"/>
      <c r="E40" s="636"/>
      <c r="F40" s="636"/>
      <c r="G40" s="636"/>
      <c r="H40" s="636"/>
      <c r="I40" s="636"/>
    </row>
    <row r="41" spans="1:9" ht="12.75">
      <c r="A41" s="636"/>
      <c r="B41" s="636"/>
      <c r="C41" s="636"/>
      <c r="D41" s="636"/>
      <c r="E41" s="636"/>
      <c r="F41" s="636"/>
      <c r="G41" s="636"/>
      <c r="H41" s="636"/>
      <c r="I41" s="636"/>
    </row>
    <row r="42" spans="1:9" ht="12.75">
      <c r="A42" s="636"/>
      <c r="B42" s="636"/>
      <c r="C42" s="636"/>
      <c r="D42" s="636"/>
      <c r="E42" s="636"/>
      <c r="F42" s="636"/>
      <c r="G42" s="636"/>
      <c r="H42" s="636"/>
      <c r="I42" s="636"/>
    </row>
    <row r="43" spans="1:9" ht="12.75">
      <c r="A43" s="636"/>
      <c r="B43" s="636"/>
      <c r="C43" s="636"/>
      <c r="D43" s="636"/>
      <c r="E43" s="636"/>
      <c r="F43" s="636"/>
      <c r="G43" s="636"/>
      <c r="H43" s="636"/>
      <c r="I43" s="636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6" ht="12.75">
      <c r="A45" s="617"/>
      <c r="B45" s="618" t="s">
        <v>696</v>
      </c>
      <c r="E45" s="618"/>
      <c r="F45" s="618"/>
    </row>
    <row r="46" spans="1:9" ht="12.75">
      <c r="A46" s="636" t="s">
        <v>697</v>
      </c>
      <c r="B46" s="636"/>
      <c r="C46" s="636"/>
      <c r="D46" s="636"/>
      <c r="E46" s="636"/>
      <c r="F46" s="636"/>
      <c r="G46" s="636"/>
      <c r="H46" s="636"/>
      <c r="I46" s="636"/>
    </row>
    <row r="47" spans="1:9" ht="12.75">
      <c r="A47" s="636"/>
      <c r="B47" s="636"/>
      <c r="C47" s="636"/>
      <c r="D47" s="636"/>
      <c r="E47" s="636"/>
      <c r="F47" s="636"/>
      <c r="G47" s="636"/>
      <c r="H47" s="636"/>
      <c r="I47" s="636"/>
    </row>
    <row r="48" spans="1:9" ht="12.75">
      <c r="A48" s="636"/>
      <c r="B48" s="636"/>
      <c r="C48" s="636"/>
      <c r="D48" s="636"/>
      <c r="E48" s="636"/>
      <c r="F48" s="636"/>
      <c r="G48" s="636"/>
      <c r="H48" s="636"/>
      <c r="I48" s="636"/>
    </row>
    <row r="49" spans="1:9" ht="12.75">
      <c r="A49" s="636"/>
      <c r="B49" s="636"/>
      <c r="C49" s="636"/>
      <c r="D49" s="636"/>
      <c r="E49" s="636"/>
      <c r="F49" s="636"/>
      <c r="G49" s="636"/>
      <c r="H49" s="636"/>
      <c r="I49" s="636"/>
    </row>
    <row r="50" spans="1:9" ht="12.75">
      <c r="A50" s="557"/>
      <c r="B50" s="557"/>
      <c r="C50" s="557"/>
      <c r="D50" s="557"/>
      <c r="E50" s="557"/>
      <c r="F50" s="557"/>
      <c r="G50" s="557"/>
      <c r="H50" s="557"/>
      <c r="I50" s="557"/>
    </row>
    <row r="51" spans="1:6" ht="12.75">
      <c r="A51" s="617"/>
      <c r="B51" s="618" t="s">
        <v>698</v>
      </c>
      <c r="E51" s="618"/>
      <c r="F51" s="618"/>
    </row>
    <row r="52" spans="1:9" ht="12.75">
      <c r="A52" s="636" t="s">
        <v>699</v>
      </c>
      <c r="B52" s="636"/>
      <c r="C52" s="636"/>
      <c r="D52" s="636"/>
      <c r="E52" s="636"/>
      <c r="F52" s="636"/>
      <c r="G52" s="636"/>
      <c r="H52" s="636"/>
      <c r="I52" s="636"/>
    </row>
    <row r="53" spans="1:9" ht="12.75">
      <c r="A53" s="636"/>
      <c r="B53" s="636"/>
      <c r="C53" s="636"/>
      <c r="D53" s="636"/>
      <c r="E53" s="636"/>
      <c r="F53" s="636"/>
      <c r="G53" s="636"/>
      <c r="H53" s="636"/>
      <c r="I53" s="636"/>
    </row>
    <row r="54" spans="1:9" ht="12.75">
      <c r="A54" s="636"/>
      <c r="B54" s="636"/>
      <c r="C54" s="636"/>
      <c r="D54" s="636"/>
      <c r="E54" s="636"/>
      <c r="F54" s="636"/>
      <c r="G54" s="636"/>
      <c r="H54" s="636"/>
      <c r="I54" s="636"/>
    </row>
    <row r="55" spans="1:9" ht="12.75">
      <c r="A55" s="636"/>
      <c r="B55" s="636"/>
      <c r="C55" s="636"/>
      <c r="D55" s="636"/>
      <c r="E55" s="636"/>
      <c r="F55" s="636"/>
      <c r="G55" s="636"/>
      <c r="H55" s="636"/>
      <c r="I55" s="636"/>
    </row>
    <row r="56" spans="1:9" ht="12.75">
      <c r="A56" s="557"/>
      <c r="B56" s="557"/>
      <c r="C56" s="557"/>
      <c r="D56" s="557"/>
      <c r="E56" s="557"/>
      <c r="F56" s="557"/>
      <c r="G56" s="557"/>
      <c r="H56" s="557"/>
      <c r="I56" s="557"/>
    </row>
    <row r="57" spans="1:6" ht="12.75">
      <c r="A57" s="618" t="s">
        <v>700</v>
      </c>
      <c r="E57" s="618"/>
      <c r="F57" s="618"/>
    </row>
    <row r="58" spans="1:9" ht="12.75">
      <c r="A58" s="636" t="s">
        <v>701</v>
      </c>
      <c r="B58" s="636"/>
      <c r="C58" s="636"/>
      <c r="D58" s="636"/>
      <c r="E58" s="636"/>
      <c r="F58" s="636"/>
      <c r="G58" s="636"/>
      <c r="H58" s="636"/>
      <c r="I58" s="636"/>
    </row>
    <row r="59" spans="1:9" ht="12.75">
      <c r="A59" s="636"/>
      <c r="B59" s="636"/>
      <c r="C59" s="636"/>
      <c r="D59" s="636"/>
      <c r="E59" s="636"/>
      <c r="F59" s="636"/>
      <c r="G59" s="636"/>
      <c r="H59" s="636"/>
      <c r="I59" s="636"/>
    </row>
    <row r="60" spans="1:9" ht="12.75">
      <c r="A60" s="636"/>
      <c r="B60" s="636"/>
      <c r="C60" s="636"/>
      <c r="D60" s="636"/>
      <c r="E60" s="636"/>
      <c r="F60" s="636"/>
      <c r="G60" s="636"/>
      <c r="H60" s="636"/>
      <c r="I60" s="636"/>
    </row>
    <row r="61" spans="1:9" ht="12.75">
      <c r="A61" s="636"/>
      <c r="B61" s="636"/>
      <c r="C61" s="636"/>
      <c r="D61" s="636"/>
      <c r="E61" s="636"/>
      <c r="F61" s="636"/>
      <c r="G61" s="636"/>
      <c r="H61" s="636"/>
      <c r="I61" s="636"/>
    </row>
    <row r="62" spans="1:9" ht="12.75">
      <c r="A62" s="636"/>
      <c r="B62" s="636"/>
      <c r="C62" s="636"/>
      <c r="D62" s="636"/>
      <c r="E62" s="636"/>
      <c r="F62" s="636"/>
      <c r="G62" s="636"/>
      <c r="H62" s="636"/>
      <c r="I62" s="636"/>
    </row>
    <row r="63" spans="1:9" ht="12.75">
      <c r="A63" s="557"/>
      <c r="B63" s="557"/>
      <c r="C63" s="557"/>
      <c r="D63" s="619" t="s">
        <v>298</v>
      </c>
      <c r="E63" s="557"/>
      <c r="F63" s="557"/>
      <c r="G63" s="557"/>
      <c r="H63" s="557"/>
      <c r="I63" s="557"/>
    </row>
    <row r="65" spans="1:6" ht="12.75">
      <c r="A65" s="617"/>
      <c r="B65" s="618" t="s">
        <v>702</v>
      </c>
      <c r="E65" s="618"/>
      <c r="F65" s="618"/>
    </row>
    <row r="66" spans="1:9" ht="12.75">
      <c r="A66" s="636" t="s">
        <v>703</v>
      </c>
      <c r="B66" s="636"/>
      <c r="C66" s="636"/>
      <c r="D66" s="636"/>
      <c r="E66" s="636"/>
      <c r="F66" s="636"/>
      <c r="G66" s="636"/>
      <c r="H66" s="636"/>
      <c r="I66" s="636"/>
    </row>
    <row r="67" spans="1:9" ht="12.75">
      <c r="A67" s="636"/>
      <c r="B67" s="636"/>
      <c r="C67" s="636"/>
      <c r="D67" s="636"/>
      <c r="E67" s="636"/>
      <c r="F67" s="636"/>
      <c r="G67" s="636"/>
      <c r="H67" s="636"/>
      <c r="I67" s="636"/>
    </row>
    <row r="68" spans="1:9" ht="12.75">
      <c r="A68" s="636"/>
      <c r="B68" s="636"/>
      <c r="C68" s="636"/>
      <c r="D68" s="636"/>
      <c r="E68" s="636"/>
      <c r="F68" s="636"/>
      <c r="G68" s="636"/>
      <c r="H68" s="636"/>
      <c r="I68" s="636"/>
    </row>
    <row r="69" spans="1:9" ht="12.75">
      <c r="A69" s="636"/>
      <c r="B69" s="636"/>
      <c r="C69" s="636"/>
      <c r="D69" s="636"/>
      <c r="E69" s="636"/>
      <c r="F69" s="636"/>
      <c r="G69" s="636"/>
      <c r="H69" s="636"/>
      <c r="I69" s="636"/>
    </row>
    <row r="70" spans="1:9" ht="12.75">
      <c r="A70" s="557"/>
      <c r="B70" s="557"/>
      <c r="C70" s="557"/>
      <c r="D70" s="557"/>
      <c r="E70" s="557"/>
      <c r="F70" s="557"/>
      <c r="G70" s="557"/>
      <c r="H70" s="557"/>
      <c r="I70" s="557"/>
    </row>
    <row r="71" spans="1:6" ht="12.75">
      <c r="A71" s="617"/>
      <c r="B71" s="618" t="s">
        <v>377</v>
      </c>
      <c r="E71" s="618"/>
      <c r="F71" s="618"/>
    </row>
    <row r="72" spans="1:9" ht="12.75">
      <c r="A72" s="636" t="s">
        <v>704</v>
      </c>
      <c r="B72" s="636"/>
      <c r="C72" s="636"/>
      <c r="D72" s="636"/>
      <c r="E72" s="636"/>
      <c r="F72" s="636"/>
      <c r="G72" s="636"/>
      <c r="H72" s="636"/>
      <c r="I72" s="636"/>
    </row>
    <row r="73" spans="1:9" ht="12.75">
      <c r="A73" s="636"/>
      <c r="B73" s="636"/>
      <c r="C73" s="636"/>
      <c r="D73" s="636"/>
      <c r="E73" s="636"/>
      <c r="F73" s="636"/>
      <c r="G73" s="636"/>
      <c r="H73" s="636"/>
      <c r="I73" s="636"/>
    </row>
    <row r="74" spans="1:9" ht="12.75">
      <c r="A74" s="636"/>
      <c r="B74" s="636"/>
      <c r="C74" s="636"/>
      <c r="D74" s="636"/>
      <c r="E74" s="636"/>
      <c r="F74" s="636"/>
      <c r="G74" s="636"/>
      <c r="H74" s="636"/>
      <c r="I74" s="636"/>
    </row>
    <row r="75" spans="1:9" ht="12.75">
      <c r="A75" s="636"/>
      <c r="B75" s="636"/>
      <c r="C75" s="636"/>
      <c r="D75" s="636"/>
      <c r="E75" s="636"/>
      <c r="F75" s="636"/>
      <c r="G75" s="636"/>
      <c r="H75" s="636"/>
      <c r="I75" s="636"/>
    </row>
    <row r="76" spans="1:9" ht="12.75">
      <c r="A76" s="557"/>
      <c r="B76" s="557"/>
      <c r="C76" s="557"/>
      <c r="D76" s="557"/>
      <c r="E76" s="557"/>
      <c r="F76" s="557"/>
      <c r="G76" s="557"/>
      <c r="H76" s="557"/>
      <c r="I76" s="557"/>
    </row>
    <row r="77" spans="1:6" ht="12.75">
      <c r="A77" s="617"/>
      <c r="B77" s="618" t="s">
        <v>705</v>
      </c>
      <c r="E77" s="618"/>
      <c r="F77" s="618"/>
    </row>
    <row r="78" spans="1:9" ht="12.75">
      <c r="A78" s="636" t="s">
        <v>706</v>
      </c>
      <c r="B78" s="636"/>
      <c r="C78" s="636"/>
      <c r="D78" s="636"/>
      <c r="E78" s="636"/>
      <c r="F78" s="636"/>
      <c r="G78" s="636"/>
      <c r="H78" s="636"/>
      <c r="I78" s="636"/>
    </row>
    <row r="79" spans="1:9" ht="12.75">
      <c r="A79" s="636"/>
      <c r="B79" s="636"/>
      <c r="C79" s="636"/>
      <c r="D79" s="636"/>
      <c r="E79" s="636"/>
      <c r="F79" s="636"/>
      <c r="G79" s="636"/>
      <c r="H79" s="636"/>
      <c r="I79" s="636"/>
    </row>
    <row r="80" spans="1:9" ht="12.75">
      <c r="A80" s="636"/>
      <c r="B80" s="636"/>
      <c r="C80" s="636"/>
      <c r="D80" s="636"/>
      <c r="E80" s="636"/>
      <c r="F80" s="636"/>
      <c r="G80" s="636"/>
      <c r="H80" s="636"/>
      <c r="I80" s="636"/>
    </row>
    <row r="81" spans="1:9" ht="12.75">
      <c r="A81" s="636"/>
      <c r="B81" s="636"/>
      <c r="C81" s="636"/>
      <c r="D81" s="636"/>
      <c r="E81" s="636"/>
      <c r="F81" s="636"/>
      <c r="G81" s="636"/>
      <c r="H81" s="636"/>
      <c r="I81" s="636"/>
    </row>
    <row r="82" spans="1:9" ht="12.75">
      <c r="A82" s="557"/>
      <c r="B82" s="557"/>
      <c r="C82" s="557"/>
      <c r="D82" s="557"/>
      <c r="E82" s="557"/>
      <c r="F82" s="557"/>
      <c r="G82" s="557"/>
      <c r="H82" s="557"/>
      <c r="I82" s="557"/>
    </row>
    <row r="83" spans="1:6" ht="12.75">
      <c r="A83" s="617"/>
      <c r="B83" s="618" t="s">
        <v>707</v>
      </c>
      <c r="E83" s="618"/>
      <c r="F83" s="618"/>
    </row>
    <row r="84" spans="1:9" ht="12.75">
      <c r="A84" s="636" t="s">
        <v>708</v>
      </c>
      <c r="B84" s="636"/>
      <c r="C84" s="636"/>
      <c r="D84" s="636"/>
      <c r="E84" s="636"/>
      <c r="F84" s="636"/>
      <c r="G84" s="636"/>
      <c r="H84" s="636"/>
      <c r="I84" s="636"/>
    </row>
    <row r="85" spans="1:9" ht="12.75">
      <c r="A85" s="636"/>
      <c r="B85" s="636"/>
      <c r="C85" s="636"/>
      <c r="D85" s="636"/>
      <c r="E85" s="636"/>
      <c r="F85" s="636"/>
      <c r="G85" s="636"/>
      <c r="H85" s="636"/>
      <c r="I85" s="636"/>
    </row>
    <row r="86" spans="1:9" ht="12.75">
      <c r="A86" s="636"/>
      <c r="B86" s="636"/>
      <c r="C86" s="636"/>
      <c r="D86" s="636"/>
      <c r="E86" s="636"/>
      <c r="F86" s="636"/>
      <c r="G86" s="636"/>
      <c r="H86" s="636"/>
      <c r="I86" s="636"/>
    </row>
    <row r="87" spans="1:9" ht="12.75">
      <c r="A87" s="636"/>
      <c r="B87" s="636"/>
      <c r="C87" s="636"/>
      <c r="D87" s="636"/>
      <c r="E87" s="636"/>
      <c r="F87" s="636"/>
      <c r="G87" s="636"/>
      <c r="H87" s="636"/>
      <c r="I87" s="636"/>
    </row>
    <row r="88" spans="1:9" ht="12.75">
      <c r="A88" s="557"/>
      <c r="B88" s="557"/>
      <c r="C88" s="557"/>
      <c r="D88" s="557"/>
      <c r="E88" s="557"/>
      <c r="F88" s="557"/>
      <c r="G88" s="557"/>
      <c r="H88" s="557"/>
      <c r="I88" s="557"/>
    </row>
    <row r="89" ht="12.75">
      <c r="B89" s="618" t="s">
        <v>709</v>
      </c>
    </row>
    <row r="90" spans="1:9" ht="12.75">
      <c r="A90" s="636" t="s">
        <v>710</v>
      </c>
      <c r="B90" s="636"/>
      <c r="C90" s="636"/>
      <c r="D90" s="636"/>
      <c r="E90" s="636"/>
      <c r="F90" s="636"/>
      <c r="G90" s="636"/>
      <c r="H90" s="636"/>
      <c r="I90" s="636"/>
    </row>
    <row r="91" spans="1:9" ht="12.75">
      <c r="A91" s="636"/>
      <c r="B91" s="636"/>
      <c r="C91" s="636"/>
      <c r="D91" s="636"/>
      <c r="E91" s="636"/>
      <c r="F91" s="636"/>
      <c r="G91" s="636"/>
      <c r="H91" s="636"/>
      <c r="I91" s="636"/>
    </row>
    <row r="92" spans="1:9" ht="12.75">
      <c r="A92" s="636"/>
      <c r="B92" s="636"/>
      <c r="C92" s="636"/>
      <c r="D92" s="636"/>
      <c r="E92" s="636"/>
      <c r="F92" s="636"/>
      <c r="G92" s="636"/>
      <c r="H92" s="636"/>
      <c r="I92" s="636"/>
    </row>
    <row r="93" spans="1:9" ht="12.75">
      <c r="A93" s="636"/>
      <c r="B93" s="636"/>
      <c r="C93" s="636"/>
      <c r="D93" s="636"/>
      <c r="E93" s="636"/>
      <c r="F93" s="636"/>
      <c r="G93" s="636"/>
      <c r="H93" s="636"/>
      <c r="I93" s="636"/>
    </row>
    <row r="94" spans="1:9" ht="12.75">
      <c r="A94" s="636"/>
      <c r="B94" s="636"/>
      <c r="C94" s="636"/>
      <c r="D94" s="636"/>
      <c r="E94" s="636"/>
      <c r="F94" s="636"/>
      <c r="G94" s="636"/>
      <c r="H94" s="636"/>
      <c r="I94" s="636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ht="12.75">
      <c r="B96" s="618" t="s">
        <v>711</v>
      </c>
    </row>
    <row r="97" spans="1:9" ht="12.75">
      <c r="A97" s="636" t="s">
        <v>712</v>
      </c>
      <c r="B97" s="636"/>
      <c r="C97" s="636"/>
      <c r="D97" s="636"/>
      <c r="E97" s="636"/>
      <c r="F97" s="636"/>
      <c r="G97" s="636"/>
      <c r="H97" s="636"/>
      <c r="I97" s="636"/>
    </row>
    <row r="98" spans="1:9" ht="12.75">
      <c r="A98" s="636"/>
      <c r="B98" s="636"/>
      <c r="C98" s="636"/>
      <c r="D98" s="636"/>
      <c r="E98" s="636"/>
      <c r="F98" s="636"/>
      <c r="G98" s="636"/>
      <c r="H98" s="636"/>
      <c r="I98" s="636"/>
    </row>
    <row r="99" spans="1:9" ht="12.75">
      <c r="A99" s="636"/>
      <c r="B99" s="636"/>
      <c r="C99" s="636"/>
      <c r="D99" s="636"/>
      <c r="E99" s="636"/>
      <c r="F99" s="636"/>
      <c r="G99" s="636"/>
      <c r="H99" s="636"/>
      <c r="I99" s="636"/>
    </row>
    <row r="100" spans="1:9" ht="12.75">
      <c r="A100" s="636"/>
      <c r="B100" s="636"/>
      <c r="C100" s="636"/>
      <c r="D100" s="636"/>
      <c r="E100" s="636"/>
      <c r="F100" s="636"/>
      <c r="G100" s="636"/>
      <c r="H100" s="636"/>
      <c r="I100" s="636"/>
    </row>
    <row r="101" spans="1:9" ht="12.75">
      <c r="A101" s="557"/>
      <c r="B101" s="557"/>
      <c r="C101" s="557"/>
      <c r="D101" s="557"/>
      <c r="E101" s="557"/>
      <c r="F101" s="557"/>
      <c r="G101" s="557"/>
      <c r="H101" s="557"/>
      <c r="I101" s="557"/>
    </row>
    <row r="102" ht="12.75">
      <c r="B102" s="618" t="s">
        <v>713</v>
      </c>
    </row>
    <row r="103" spans="1:9" ht="12.75">
      <c r="A103" s="636" t="s">
        <v>714</v>
      </c>
      <c r="B103" s="636"/>
      <c r="C103" s="636"/>
      <c r="D103" s="636"/>
      <c r="E103" s="636"/>
      <c r="F103" s="636"/>
      <c r="G103" s="636"/>
      <c r="H103" s="636"/>
      <c r="I103" s="636"/>
    </row>
    <row r="104" spans="1:9" ht="12.75">
      <c r="A104" s="636"/>
      <c r="B104" s="636"/>
      <c r="C104" s="636"/>
      <c r="D104" s="636"/>
      <c r="E104" s="636"/>
      <c r="F104" s="636"/>
      <c r="G104" s="636"/>
      <c r="H104" s="636"/>
      <c r="I104" s="636"/>
    </row>
    <row r="105" spans="1:9" ht="12.75">
      <c r="A105" s="636"/>
      <c r="B105" s="636"/>
      <c r="C105" s="636"/>
      <c r="D105" s="636"/>
      <c r="E105" s="636"/>
      <c r="F105" s="636"/>
      <c r="G105" s="636"/>
      <c r="H105" s="636"/>
      <c r="I105" s="636"/>
    </row>
    <row r="106" spans="1:9" ht="12.75">
      <c r="A106" s="557"/>
      <c r="B106" s="557"/>
      <c r="C106" s="557"/>
      <c r="D106" s="557"/>
      <c r="E106" s="557"/>
      <c r="F106" s="557"/>
      <c r="G106" s="557"/>
      <c r="H106" s="557"/>
      <c r="I106" s="557"/>
    </row>
    <row r="107" ht="12.75">
      <c r="B107" s="618" t="s">
        <v>715</v>
      </c>
    </row>
    <row r="108" spans="1:9" ht="12.75">
      <c r="A108" s="636" t="s">
        <v>716</v>
      </c>
      <c r="B108" s="636"/>
      <c r="C108" s="636"/>
      <c r="D108" s="636"/>
      <c r="E108" s="636"/>
      <c r="F108" s="636"/>
      <c r="G108" s="636"/>
      <c r="H108" s="636"/>
      <c r="I108" s="636"/>
    </row>
    <row r="110" ht="12.75">
      <c r="B110" s="618" t="s">
        <v>717</v>
      </c>
    </row>
    <row r="111" spans="1:9" ht="12.75">
      <c r="A111" s="636" t="s">
        <v>718</v>
      </c>
      <c r="B111" s="636"/>
      <c r="C111" s="636"/>
      <c r="D111" s="636"/>
      <c r="E111" s="636"/>
      <c r="F111" s="636"/>
      <c r="G111" s="636"/>
      <c r="H111" s="636"/>
      <c r="I111" s="636"/>
    </row>
    <row r="112" spans="1:9" ht="12.75">
      <c r="A112" s="636"/>
      <c r="B112" s="636"/>
      <c r="C112" s="636"/>
      <c r="D112" s="636"/>
      <c r="E112" s="636"/>
      <c r="F112" s="636"/>
      <c r="G112" s="636"/>
      <c r="H112" s="636"/>
      <c r="I112" s="636"/>
    </row>
    <row r="113" spans="1:9" ht="12.75">
      <c r="A113" s="636"/>
      <c r="B113" s="636"/>
      <c r="C113" s="636"/>
      <c r="D113" s="636"/>
      <c r="E113" s="636"/>
      <c r="F113" s="636"/>
      <c r="G113" s="636"/>
      <c r="H113" s="636"/>
      <c r="I113" s="636"/>
    </row>
    <row r="114" spans="1:9" ht="12.75">
      <c r="A114" s="636"/>
      <c r="B114" s="636"/>
      <c r="C114" s="636"/>
      <c r="D114" s="636"/>
      <c r="E114" s="636"/>
      <c r="F114" s="636"/>
      <c r="G114" s="636"/>
      <c r="H114" s="636"/>
      <c r="I114" s="636"/>
    </row>
    <row r="116" ht="12.75">
      <c r="B116" s="618" t="s">
        <v>719</v>
      </c>
    </row>
    <row r="117" spans="1:9" ht="12.75">
      <c r="A117" s="636" t="s">
        <v>720</v>
      </c>
      <c r="B117" s="636"/>
      <c r="C117" s="636"/>
      <c r="D117" s="636"/>
      <c r="E117" s="636"/>
      <c r="F117" s="636"/>
      <c r="G117" s="636"/>
      <c r="H117" s="636"/>
      <c r="I117" s="636"/>
    </row>
    <row r="118" spans="1:9" ht="12.75">
      <c r="A118" s="636"/>
      <c r="B118" s="636"/>
      <c r="C118" s="636"/>
      <c r="D118" s="636"/>
      <c r="E118" s="636"/>
      <c r="F118" s="636"/>
      <c r="G118" s="636"/>
      <c r="H118" s="636"/>
      <c r="I118" s="636"/>
    </row>
    <row r="119" spans="1:9" ht="12.75">
      <c r="A119" s="636"/>
      <c r="B119" s="636"/>
      <c r="C119" s="636"/>
      <c r="D119" s="636"/>
      <c r="E119" s="636"/>
      <c r="F119" s="636"/>
      <c r="G119" s="636"/>
      <c r="H119" s="636"/>
      <c r="I119" s="636"/>
    </row>
  </sheetData>
  <mergeCells count="19">
    <mergeCell ref="A5:I8"/>
    <mergeCell ref="A11:I15"/>
    <mergeCell ref="A18:I22"/>
    <mergeCell ref="A25:I29"/>
    <mergeCell ref="A32:I36"/>
    <mergeCell ref="A39:I43"/>
    <mergeCell ref="A46:I49"/>
    <mergeCell ref="A52:I55"/>
    <mergeCell ref="A58:I62"/>
    <mergeCell ref="A66:I69"/>
    <mergeCell ref="A72:I75"/>
    <mergeCell ref="A78:I81"/>
    <mergeCell ref="A108:I108"/>
    <mergeCell ref="A111:I114"/>
    <mergeCell ref="A117:I119"/>
    <mergeCell ref="A84:I87"/>
    <mergeCell ref="A90:I94"/>
    <mergeCell ref="A97:I100"/>
    <mergeCell ref="A103:I105"/>
  </mergeCells>
  <printOptions/>
  <pageMargins left="0.7479166666666667" right="0.7479166666666667" top="0.49" bottom="0.37" header="0.28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B1">
      <selection activeCell="I14" sqref="I14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645" t="s">
        <v>51</v>
      </c>
      <c r="I1" s="645"/>
      <c r="J1" s="645"/>
      <c r="K1" s="1"/>
    </row>
    <row r="3" spans="2:11" ht="12.75">
      <c r="B3" s="646" t="s">
        <v>52</v>
      </c>
      <c r="C3" s="646"/>
      <c r="D3" s="646"/>
      <c r="E3" s="646"/>
      <c r="F3" s="646"/>
      <c r="G3" s="646"/>
      <c r="H3" s="646"/>
      <c r="I3" s="646"/>
      <c r="J3" s="646"/>
      <c r="K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9:12" ht="12.75">
      <c r="I5" s="13"/>
      <c r="J5" s="13"/>
      <c r="K5" s="13"/>
      <c r="L5" s="13"/>
    </row>
    <row r="6" spans="1:12" ht="24">
      <c r="A6" s="4" t="s">
        <v>2</v>
      </c>
      <c r="B6" s="5" t="s">
        <v>8</v>
      </c>
      <c r="C6" s="5" t="s">
        <v>4</v>
      </c>
      <c r="D6" s="5" t="s">
        <v>9</v>
      </c>
      <c r="E6" s="5" t="s">
        <v>6</v>
      </c>
      <c r="F6" s="6" t="s">
        <v>7</v>
      </c>
      <c r="G6" s="5" t="s">
        <v>8</v>
      </c>
      <c r="H6" s="5" t="s">
        <v>4</v>
      </c>
      <c r="I6" s="5" t="s">
        <v>9</v>
      </c>
      <c r="J6" s="5" t="s">
        <v>6</v>
      </c>
      <c r="K6" s="34"/>
      <c r="L6" s="34"/>
    </row>
    <row r="7" spans="1:12" ht="12.75">
      <c r="A7" s="9" t="s">
        <v>10</v>
      </c>
      <c r="B7" s="12">
        <v>308737</v>
      </c>
      <c r="C7" s="12">
        <v>321847</v>
      </c>
      <c r="D7" s="12">
        <v>401463</v>
      </c>
      <c r="E7" s="12"/>
      <c r="F7" s="11" t="s">
        <v>11</v>
      </c>
      <c r="G7" s="12">
        <v>866709</v>
      </c>
      <c r="H7" s="12">
        <v>877724</v>
      </c>
      <c r="I7" s="12">
        <v>882678</v>
      </c>
      <c r="J7" s="12"/>
      <c r="K7" s="34"/>
      <c r="L7" s="34"/>
    </row>
    <row r="8" spans="1:12" ht="12.75">
      <c r="A8" s="15" t="s">
        <v>12</v>
      </c>
      <c r="B8" s="18">
        <v>272300</v>
      </c>
      <c r="C8" s="18">
        <v>275300</v>
      </c>
      <c r="D8" s="18">
        <v>288300</v>
      </c>
      <c r="E8" s="18"/>
      <c r="F8" s="17" t="s">
        <v>53</v>
      </c>
      <c r="G8" s="18">
        <v>277084</v>
      </c>
      <c r="H8" s="18">
        <v>280014</v>
      </c>
      <c r="I8" s="18">
        <v>279246</v>
      </c>
      <c r="J8" s="18"/>
      <c r="K8" s="34"/>
      <c r="L8" s="34"/>
    </row>
    <row r="9" spans="1:12" ht="12.75">
      <c r="A9" s="15" t="s">
        <v>14</v>
      </c>
      <c r="B9" s="18">
        <v>1500</v>
      </c>
      <c r="C9" s="18">
        <v>2400</v>
      </c>
      <c r="D9" s="18">
        <v>2300</v>
      </c>
      <c r="E9" s="18"/>
      <c r="F9" s="17" t="s">
        <v>54</v>
      </c>
      <c r="G9" s="18">
        <v>547131</v>
      </c>
      <c r="H9" s="18">
        <v>636457</v>
      </c>
      <c r="I9" s="18">
        <v>642938</v>
      </c>
      <c r="J9" s="18"/>
      <c r="K9" s="34"/>
      <c r="L9" s="34"/>
    </row>
    <row r="10" spans="1:12" ht="12.75">
      <c r="A10" s="15" t="s">
        <v>16</v>
      </c>
      <c r="B10" s="18">
        <v>5446</v>
      </c>
      <c r="C10" s="18">
        <v>7046</v>
      </c>
      <c r="D10" s="18">
        <v>6405</v>
      </c>
      <c r="E10" s="18"/>
      <c r="F10" s="17" t="s">
        <v>17</v>
      </c>
      <c r="G10" s="18">
        <v>19800</v>
      </c>
      <c r="H10" s="16">
        <v>20846</v>
      </c>
      <c r="I10" s="18">
        <v>20000</v>
      </c>
      <c r="J10" s="16"/>
      <c r="K10" s="34"/>
      <c r="L10" s="34"/>
    </row>
    <row r="11" spans="1:12" ht="12.75">
      <c r="A11" s="15" t="s">
        <v>18</v>
      </c>
      <c r="B11" s="18">
        <v>130514</v>
      </c>
      <c r="C11" s="18">
        <v>117645</v>
      </c>
      <c r="D11" s="18">
        <v>109340</v>
      </c>
      <c r="E11" s="18"/>
      <c r="F11" s="17" t="s">
        <v>19</v>
      </c>
      <c r="G11" s="18">
        <v>18025</v>
      </c>
      <c r="H11" s="16">
        <v>18475</v>
      </c>
      <c r="I11" s="18">
        <v>24685</v>
      </c>
      <c r="J11" s="16"/>
      <c r="K11" s="34"/>
      <c r="L11" s="34"/>
    </row>
    <row r="12" spans="1:12" ht="12.75">
      <c r="A12" s="15" t="s">
        <v>20</v>
      </c>
      <c r="B12" s="18">
        <v>0</v>
      </c>
      <c r="C12" s="18">
        <v>4643</v>
      </c>
      <c r="D12" s="18">
        <v>0</v>
      </c>
      <c r="E12" s="18"/>
      <c r="F12" s="17" t="s">
        <v>21</v>
      </c>
      <c r="G12" s="18">
        <v>23971</v>
      </c>
      <c r="H12" s="18">
        <v>25608</v>
      </c>
      <c r="I12" s="18">
        <v>34143</v>
      </c>
      <c r="J12" s="18"/>
      <c r="K12" s="34"/>
      <c r="L12" s="34"/>
    </row>
    <row r="13" spans="1:12" ht="12.75">
      <c r="A13" s="15" t="s">
        <v>22</v>
      </c>
      <c r="B13" s="18">
        <v>486050</v>
      </c>
      <c r="C13" s="18">
        <v>490506</v>
      </c>
      <c r="D13" s="18">
        <v>541008</v>
      </c>
      <c r="E13" s="18"/>
      <c r="F13" s="17" t="s">
        <v>23</v>
      </c>
      <c r="G13" s="18">
        <v>1887</v>
      </c>
      <c r="H13" s="18">
        <v>3745</v>
      </c>
      <c r="I13" s="18">
        <v>567</v>
      </c>
      <c r="J13" s="18"/>
      <c r="K13" s="34"/>
      <c r="L13" s="34"/>
    </row>
    <row r="14" spans="1:12" ht="12.75">
      <c r="A14" s="15" t="s">
        <v>24</v>
      </c>
      <c r="B14" s="18">
        <v>17000</v>
      </c>
      <c r="C14" s="18">
        <v>17065</v>
      </c>
      <c r="D14" s="18">
        <v>0</v>
      </c>
      <c r="E14" s="18"/>
      <c r="F14" s="17" t="s">
        <v>25</v>
      </c>
      <c r="G14" s="18">
        <v>9500</v>
      </c>
      <c r="H14" s="18">
        <v>9500</v>
      </c>
      <c r="I14" s="18">
        <v>8350</v>
      </c>
      <c r="J14" s="18"/>
      <c r="K14" s="34"/>
      <c r="L14" s="34"/>
    </row>
    <row r="15" spans="1:12" ht="12.75">
      <c r="A15" s="15" t="s">
        <v>36</v>
      </c>
      <c r="B15" s="18">
        <v>450</v>
      </c>
      <c r="C15" s="18">
        <v>450</v>
      </c>
      <c r="D15" s="18">
        <v>650</v>
      </c>
      <c r="E15" s="18"/>
      <c r="F15" s="17" t="s">
        <v>35</v>
      </c>
      <c r="G15" s="18">
        <v>0</v>
      </c>
      <c r="H15" s="18">
        <v>0</v>
      </c>
      <c r="I15" s="18">
        <v>0</v>
      </c>
      <c r="J15" s="18"/>
      <c r="K15" s="35"/>
      <c r="L15" s="35"/>
    </row>
    <row r="16" spans="1:12" ht="12.75">
      <c r="A16" s="15" t="s">
        <v>38</v>
      </c>
      <c r="B16" s="18">
        <v>2050</v>
      </c>
      <c r="C16" s="18">
        <v>59670</v>
      </c>
      <c r="D16" s="18">
        <v>4231</v>
      </c>
      <c r="E16" s="18"/>
      <c r="F16" s="17" t="s">
        <v>39</v>
      </c>
      <c r="G16" s="18">
        <v>550</v>
      </c>
      <c r="H16" s="18">
        <v>2811</v>
      </c>
      <c r="I16" s="18">
        <v>44384</v>
      </c>
      <c r="J16" s="18"/>
      <c r="K16" s="3"/>
      <c r="L16" s="3"/>
    </row>
    <row r="17" spans="1:12" ht="12.75">
      <c r="A17" s="15" t="s">
        <v>40</v>
      </c>
      <c r="B17" s="18">
        <v>580039</v>
      </c>
      <c r="C17" s="18">
        <v>628938</v>
      </c>
      <c r="D17" s="18">
        <v>598037</v>
      </c>
      <c r="E17" s="18"/>
      <c r="F17" s="17" t="s">
        <v>43</v>
      </c>
      <c r="G17" s="18">
        <v>317000</v>
      </c>
      <c r="H17" s="18">
        <v>317000</v>
      </c>
      <c r="I17" s="18"/>
      <c r="J17" s="18"/>
      <c r="K17" s="3"/>
      <c r="L17" s="3"/>
    </row>
    <row r="18" spans="1:12" ht="12.75">
      <c r="A18" s="15"/>
      <c r="B18" s="18"/>
      <c r="C18" s="18"/>
      <c r="D18" s="18"/>
      <c r="E18" s="18"/>
      <c r="F18" s="17"/>
      <c r="G18" s="18"/>
      <c r="H18" s="18"/>
      <c r="I18" s="18"/>
      <c r="J18" s="18"/>
      <c r="K18" s="3"/>
      <c r="L18" s="3"/>
    </row>
    <row r="19" spans="1:10" ht="12.75">
      <c r="A19" s="18"/>
      <c r="B19" s="18"/>
      <c r="C19" s="18"/>
      <c r="D19" s="18"/>
      <c r="E19" s="18"/>
      <c r="F19" s="17"/>
      <c r="G19" s="18"/>
      <c r="H19" s="18"/>
      <c r="I19" s="18"/>
      <c r="J19" s="18"/>
    </row>
    <row r="20" spans="1:10" ht="12.75">
      <c r="A20" s="36"/>
      <c r="B20" s="37"/>
      <c r="C20" s="37"/>
      <c r="D20" s="37"/>
      <c r="E20" s="37"/>
      <c r="F20" s="38"/>
      <c r="G20" s="37"/>
      <c r="H20" s="37"/>
      <c r="I20" s="37"/>
      <c r="J20" s="37"/>
    </row>
    <row r="21" spans="1:10" ht="12.75">
      <c r="A21" s="25" t="s">
        <v>46</v>
      </c>
      <c r="B21" s="25">
        <f>SUM(B7:B20)</f>
        <v>1804086</v>
      </c>
      <c r="C21" s="25">
        <f>SUM(C7:C20)</f>
        <v>1925510</v>
      </c>
      <c r="D21" s="25">
        <f>SUM(D7:D20)</f>
        <v>1951734</v>
      </c>
      <c r="E21" s="25">
        <f>SUM(E7:E20)</f>
        <v>0</v>
      </c>
      <c r="F21" s="25" t="s">
        <v>47</v>
      </c>
      <c r="G21" s="25">
        <f>SUM(G7:G20)</f>
        <v>2081657</v>
      </c>
      <c r="H21" s="25">
        <f>SUM(H7:H20)</f>
        <v>2192180</v>
      </c>
      <c r="I21" s="25">
        <f>SUM(I7:I20)</f>
        <v>1936991</v>
      </c>
      <c r="J21" s="25">
        <f>SUM(J7:J20)</f>
        <v>0</v>
      </c>
    </row>
    <row r="22" spans="1:5" ht="12.75">
      <c r="A22" s="25" t="s">
        <v>48</v>
      </c>
      <c r="B22" s="25">
        <f>G21-B21</f>
        <v>277571</v>
      </c>
      <c r="C22" s="25">
        <f>H21-C21</f>
        <v>266670</v>
      </c>
      <c r="D22" s="25">
        <f>I21-D21</f>
        <v>-14743</v>
      </c>
      <c r="E22" s="25">
        <f>J21-E21</f>
        <v>0</v>
      </c>
    </row>
    <row r="23" spans="1:5" ht="12.75">
      <c r="A23" s="32" t="s">
        <v>55</v>
      </c>
      <c r="B23" s="33">
        <f>0+mérl_!B28</f>
        <v>28870</v>
      </c>
      <c r="C23" s="33">
        <f>0+mérl_!C28</f>
        <v>28870</v>
      </c>
      <c r="D23" s="33">
        <f>0+mérl_!D28</f>
        <v>54280</v>
      </c>
      <c r="E23" s="33"/>
    </row>
  </sheetData>
  <mergeCells count="2">
    <mergeCell ref="H1:J1"/>
    <mergeCell ref="B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6">
      <selection activeCell="F35" sqref="F35"/>
    </sheetView>
  </sheetViews>
  <sheetFormatPr defaultColWidth="9.00390625" defaultRowHeight="12.75"/>
  <cols>
    <col min="9" max="9" width="10.375" style="0" customWidth="1"/>
  </cols>
  <sheetData>
    <row r="1" ht="12.75">
      <c r="H1" s="27" t="s">
        <v>721</v>
      </c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12.75">
      <c r="A4" s="27"/>
      <c r="B4" s="27"/>
      <c r="C4" s="39" t="s">
        <v>722</v>
      </c>
      <c r="D4" s="27"/>
      <c r="E4" s="27"/>
      <c r="F4" s="27"/>
      <c r="G4" s="27"/>
      <c r="H4" s="27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7"/>
      <c r="B6" s="27"/>
      <c r="C6" s="27"/>
      <c r="D6" s="27"/>
      <c r="E6" s="27"/>
      <c r="F6" s="27"/>
      <c r="G6" s="27"/>
      <c r="H6" s="27"/>
      <c r="I6" s="27"/>
    </row>
    <row r="7" spans="1:10" ht="12.75">
      <c r="A7" s="27"/>
      <c r="B7" s="546" t="s">
        <v>111</v>
      </c>
      <c r="C7" s="620" t="s">
        <v>723</v>
      </c>
      <c r="D7" s="620" t="s">
        <v>724</v>
      </c>
      <c r="E7" s="620" t="s">
        <v>725</v>
      </c>
      <c r="F7" s="691" t="s">
        <v>726</v>
      </c>
      <c r="G7" s="691"/>
      <c r="H7" s="691"/>
      <c r="I7" s="691"/>
      <c r="J7" s="1"/>
    </row>
    <row r="8" spans="1:9" ht="12.75">
      <c r="A8" s="27"/>
      <c r="B8" s="379" t="s">
        <v>627</v>
      </c>
      <c r="C8" s="380" t="s">
        <v>478</v>
      </c>
      <c r="D8" s="383" t="s">
        <v>478</v>
      </c>
      <c r="E8" s="380" t="s">
        <v>727</v>
      </c>
      <c r="F8" s="621" t="s">
        <v>728</v>
      </c>
      <c r="G8" s="11"/>
      <c r="H8" s="11"/>
      <c r="I8" s="622"/>
    </row>
    <row r="9" spans="1:9" ht="12.75">
      <c r="A9" s="27"/>
      <c r="B9" s="379"/>
      <c r="C9" s="380"/>
      <c r="D9" s="245" t="s">
        <v>298</v>
      </c>
      <c r="E9" s="380" t="s">
        <v>729</v>
      </c>
      <c r="F9" s="621" t="s">
        <v>730</v>
      </c>
      <c r="G9" s="11"/>
      <c r="H9" s="11"/>
      <c r="I9" s="622"/>
    </row>
    <row r="10" spans="1:9" ht="12.75">
      <c r="A10" s="27"/>
      <c r="B10" s="382" t="s">
        <v>627</v>
      </c>
      <c r="C10" s="383" t="s">
        <v>298</v>
      </c>
      <c r="D10" s="383"/>
      <c r="E10" s="383"/>
      <c r="F10" s="692" t="s">
        <v>731</v>
      </c>
      <c r="G10" s="692"/>
      <c r="H10" s="692"/>
      <c r="I10" s="692"/>
    </row>
    <row r="11" spans="1:9" ht="12.75">
      <c r="A11" s="27"/>
      <c r="B11" s="382"/>
      <c r="C11" s="383"/>
      <c r="D11" s="383" t="s">
        <v>478</v>
      </c>
      <c r="E11" s="383" t="s">
        <v>729</v>
      </c>
      <c r="F11" s="623" t="s">
        <v>732</v>
      </c>
      <c r="G11" s="17"/>
      <c r="H11" s="17"/>
      <c r="I11" s="624"/>
    </row>
    <row r="12" spans="1:9" ht="12.75">
      <c r="A12" s="27"/>
      <c r="B12" s="382"/>
      <c r="C12" s="383"/>
      <c r="D12" s="245" t="s">
        <v>298</v>
      </c>
      <c r="E12" s="383" t="s">
        <v>729</v>
      </c>
      <c r="F12" s="623" t="s">
        <v>733</v>
      </c>
      <c r="G12" s="17"/>
      <c r="H12" s="17"/>
      <c r="I12" s="624"/>
    </row>
    <row r="13" spans="1:9" ht="12.75">
      <c r="A13" s="27"/>
      <c r="B13" s="382"/>
      <c r="C13" s="383"/>
      <c r="D13" s="383" t="s">
        <v>584</v>
      </c>
      <c r="E13" s="383" t="s">
        <v>729</v>
      </c>
      <c r="F13" s="623" t="s">
        <v>734</v>
      </c>
      <c r="G13" s="17"/>
      <c r="H13" s="17"/>
      <c r="I13" s="624"/>
    </row>
    <row r="14" spans="1:9" ht="12.75">
      <c r="A14" s="27"/>
      <c r="B14" s="382"/>
      <c r="C14" s="383"/>
      <c r="D14" s="383" t="s">
        <v>735</v>
      </c>
      <c r="E14" s="383" t="s">
        <v>729</v>
      </c>
      <c r="F14" s="623" t="s">
        <v>736</v>
      </c>
      <c r="G14" s="17"/>
      <c r="H14" s="17"/>
      <c r="I14" s="624"/>
    </row>
    <row r="15" spans="1:9" ht="12.75">
      <c r="A15" s="27"/>
      <c r="B15" s="382"/>
      <c r="C15" s="383"/>
      <c r="D15" s="383" t="s">
        <v>501</v>
      </c>
      <c r="E15" s="383" t="s">
        <v>729</v>
      </c>
      <c r="F15" s="623" t="s">
        <v>737</v>
      </c>
      <c r="G15" s="17"/>
      <c r="H15" s="17"/>
      <c r="I15" s="624"/>
    </row>
    <row r="16" spans="1:9" ht="12.75">
      <c r="A16" s="27"/>
      <c r="B16" s="382"/>
      <c r="C16" s="383"/>
      <c r="D16" s="383" t="s">
        <v>738</v>
      </c>
      <c r="E16" s="383" t="s">
        <v>729</v>
      </c>
      <c r="F16" s="623" t="s">
        <v>739</v>
      </c>
      <c r="G16" s="17"/>
      <c r="H16" s="17"/>
      <c r="I16" s="624"/>
    </row>
    <row r="17" spans="1:9" ht="12.75">
      <c r="A17" s="27"/>
      <c r="B17" s="382"/>
      <c r="C17" s="383"/>
      <c r="D17" s="383" t="s">
        <v>740</v>
      </c>
      <c r="E17" s="383" t="s">
        <v>729</v>
      </c>
      <c r="F17" s="623" t="s">
        <v>741</v>
      </c>
      <c r="G17" s="17"/>
      <c r="H17" s="17"/>
      <c r="I17" s="624"/>
    </row>
    <row r="18" spans="1:9" ht="12.75">
      <c r="A18" s="27"/>
      <c r="B18" s="382"/>
      <c r="C18" s="383"/>
      <c r="D18" s="383" t="s">
        <v>503</v>
      </c>
      <c r="E18" s="383" t="s">
        <v>729</v>
      </c>
      <c r="F18" s="623" t="s">
        <v>742</v>
      </c>
      <c r="G18" s="17"/>
      <c r="H18" s="17"/>
      <c r="I18" s="624"/>
    </row>
    <row r="19" spans="1:9" ht="12.75">
      <c r="A19" s="27"/>
      <c r="B19" s="382"/>
      <c r="C19" s="383"/>
      <c r="D19" s="383" t="s">
        <v>505</v>
      </c>
      <c r="E19" s="383" t="s">
        <v>729</v>
      </c>
      <c r="F19" s="623" t="s">
        <v>743</v>
      </c>
      <c r="G19" s="17"/>
      <c r="H19" s="17"/>
      <c r="I19" s="624"/>
    </row>
    <row r="20" spans="1:9" ht="12.75">
      <c r="A20" s="27"/>
      <c r="B20" s="382"/>
      <c r="C20" s="383"/>
      <c r="D20" s="383" t="s">
        <v>507</v>
      </c>
      <c r="E20" s="383" t="s">
        <v>729</v>
      </c>
      <c r="F20" s="623" t="s">
        <v>744</v>
      </c>
      <c r="G20" s="17"/>
      <c r="H20" s="17"/>
      <c r="I20" s="624"/>
    </row>
    <row r="21" spans="1:9" ht="12.75">
      <c r="A21" s="27"/>
      <c r="B21" s="382"/>
      <c r="C21" s="383"/>
      <c r="D21" s="383" t="s">
        <v>509</v>
      </c>
      <c r="E21" s="383" t="s">
        <v>729</v>
      </c>
      <c r="F21" s="623" t="s">
        <v>745</v>
      </c>
      <c r="G21" s="17"/>
      <c r="H21" s="17"/>
      <c r="I21" s="624"/>
    </row>
    <row r="22" spans="1:9" ht="12.75">
      <c r="A22" s="27"/>
      <c r="B22" s="382"/>
      <c r="C22" s="383"/>
      <c r="D22" s="383" t="s">
        <v>511</v>
      </c>
      <c r="E22" s="383" t="s">
        <v>729</v>
      </c>
      <c r="F22" s="623" t="s">
        <v>746</v>
      </c>
      <c r="G22" s="17"/>
      <c r="H22" s="17"/>
      <c r="I22" s="624"/>
    </row>
    <row r="23" spans="1:9" ht="12.75">
      <c r="A23" s="27"/>
      <c r="B23" s="382"/>
      <c r="C23" s="383"/>
      <c r="D23" s="383" t="s">
        <v>747</v>
      </c>
      <c r="E23" s="383" t="s">
        <v>729</v>
      </c>
      <c r="F23" s="623" t="s">
        <v>748</v>
      </c>
      <c r="G23" s="17"/>
      <c r="H23" s="17"/>
      <c r="I23" s="624"/>
    </row>
    <row r="24" spans="1:9" ht="12.75">
      <c r="A24" s="27"/>
      <c r="B24" s="382"/>
      <c r="C24" s="383"/>
      <c r="D24" s="383" t="s">
        <v>749</v>
      </c>
      <c r="E24" s="383" t="s">
        <v>729</v>
      </c>
      <c r="F24" s="623" t="s">
        <v>750</v>
      </c>
      <c r="G24" s="17"/>
      <c r="H24" s="17"/>
      <c r="I24" s="624"/>
    </row>
    <row r="25" spans="1:9" ht="12.75">
      <c r="A25" s="27"/>
      <c r="B25" s="382"/>
      <c r="C25" s="383"/>
      <c r="D25" s="383" t="s">
        <v>751</v>
      </c>
      <c r="E25" s="383" t="s">
        <v>729</v>
      </c>
      <c r="F25" s="623" t="s">
        <v>752</v>
      </c>
      <c r="G25" s="17"/>
      <c r="H25" s="17"/>
      <c r="I25" s="624"/>
    </row>
    <row r="26" spans="1:9" ht="12.75">
      <c r="A26" s="27"/>
      <c r="B26" s="382"/>
      <c r="C26" s="383"/>
      <c r="D26" s="383" t="s">
        <v>552</v>
      </c>
      <c r="E26" s="383" t="s">
        <v>729</v>
      </c>
      <c r="F26" s="623" t="s">
        <v>753</v>
      </c>
      <c r="G26" s="17"/>
      <c r="H26" s="17"/>
      <c r="I26" s="624"/>
    </row>
    <row r="27" spans="1:9" ht="12.75">
      <c r="A27" s="27"/>
      <c r="B27" s="382"/>
      <c r="C27" s="383"/>
      <c r="D27" s="383" t="s">
        <v>570</v>
      </c>
      <c r="E27" s="383" t="s">
        <v>729</v>
      </c>
      <c r="F27" s="623" t="s">
        <v>754</v>
      </c>
      <c r="G27" s="17"/>
      <c r="H27" s="17"/>
      <c r="I27" s="624"/>
    </row>
    <row r="28" spans="1:9" ht="12.75">
      <c r="A28" s="27"/>
      <c r="B28" s="382"/>
      <c r="C28" s="383"/>
      <c r="D28" s="383" t="s">
        <v>755</v>
      </c>
      <c r="E28" s="383" t="s">
        <v>729</v>
      </c>
      <c r="F28" s="623" t="s">
        <v>756</v>
      </c>
      <c r="G28" s="17"/>
      <c r="H28" s="17"/>
      <c r="I28" s="624"/>
    </row>
    <row r="29" spans="1:9" ht="12.75">
      <c r="A29" s="27"/>
      <c r="B29" s="382" t="s">
        <v>628</v>
      </c>
      <c r="C29" s="383" t="s">
        <v>478</v>
      </c>
      <c r="D29" s="383"/>
      <c r="E29" s="540"/>
      <c r="F29" s="692" t="s">
        <v>757</v>
      </c>
      <c r="G29" s="692"/>
      <c r="H29" s="692"/>
      <c r="I29" s="692"/>
    </row>
    <row r="30" spans="1:9" ht="12.75">
      <c r="A30" s="27"/>
      <c r="B30" s="382"/>
      <c r="C30" s="383"/>
      <c r="D30" s="383" t="s">
        <v>758</v>
      </c>
      <c r="E30" s="383" t="s">
        <v>759</v>
      </c>
      <c r="F30" s="623" t="s">
        <v>601</v>
      </c>
      <c r="G30" s="17"/>
      <c r="H30" s="17"/>
      <c r="I30" s="624"/>
    </row>
    <row r="31" spans="1:9" ht="12.75">
      <c r="A31" s="27"/>
      <c r="B31" s="382"/>
      <c r="C31" s="383"/>
      <c r="D31" s="383" t="s">
        <v>298</v>
      </c>
      <c r="E31" s="383" t="s">
        <v>759</v>
      </c>
      <c r="F31" s="623" t="s">
        <v>760</v>
      </c>
      <c r="G31" s="17"/>
      <c r="H31" s="17"/>
      <c r="I31" s="624"/>
    </row>
    <row r="32" spans="1:9" ht="12.75">
      <c r="A32" s="27"/>
      <c r="B32" s="382"/>
      <c r="C32" s="383"/>
      <c r="D32" s="383" t="s">
        <v>584</v>
      </c>
      <c r="E32" s="383" t="s">
        <v>759</v>
      </c>
      <c r="F32" s="623" t="s">
        <v>761</v>
      </c>
      <c r="G32" s="17"/>
      <c r="H32" s="17"/>
      <c r="I32" s="624"/>
    </row>
    <row r="33" spans="1:9" ht="12.75">
      <c r="A33" s="27"/>
      <c r="B33" s="382"/>
      <c r="C33" s="383"/>
      <c r="D33" s="383" t="s">
        <v>735</v>
      </c>
      <c r="E33" s="383" t="s">
        <v>759</v>
      </c>
      <c r="F33" s="623" t="s">
        <v>762</v>
      </c>
      <c r="G33" s="17"/>
      <c r="H33" s="17"/>
      <c r="I33" s="624"/>
    </row>
    <row r="34" spans="1:9" ht="12.75">
      <c r="A34" s="27"/>
      <c r="B34" s="382"/>
      <c r="C34" s="383"/>
      <c r="D34" s="383" t="s">
        <v>501</v>
      </c>
      <c r="E34" s="383" t="s">
        <v>759</v>
      </c>
      <c r="F34" s="623" t="s">
        <v>763</v>
      </c>
      <c r="G34" s="17"/>
      <c r="H34" s="17"/>
      <c r="I34" s="624"/>
    </row>
    <row r="35" spans="1:9" ht="12.75">
      <c r="A35" s="27"/>
      <c r="B35" s="382"/>
      <c r="C35" s="383"/>
      <c r="D35" s="383" t="s">
        <v>738</v>
      </c>
      <c r="E35" s="383" t="s">
        <v>759</v>
      </c>
      <c r="F35" s="623" t="s">
        <v>764</v>
      </c>
      <c r="G35" s="17"/>
      <c r="H35" s="17"/>
      <c r="I35" s="624"/>
    </row>
    <row r="36" spans="1:9" ht="12.75">
      <c r="A36" s="27"/>
      <c r="B36" s="382"/>
      <c r="C36" s="383"/>
      <c r="D36" s="383" t="s">
        <v>740</v>
      </c>
      <c r="E36" s="383" t="s">
        <v>759</v>
      </c>
      <c r="F36" s="625" t="s">
        <v>416</v>
      </c>
      <c r="G36" s="17"/>
      <c r="H36" s="17"/>
      <c r="I36" s="624"/>
    </row>
    <row r="37" spans="1:9" ht="12.75">
      <c r="A37" s="27"/>
      <c r="B37" s="382"/>
      <c r="C37" s="383"/>
      <c r="D37" s="383" t="s">
        <v>503</v>
      </c>
      <c r="E37" s="383" t="s">
        <v>729</v>
      </c>
      <c r="F37" s="625" t="s">
        <v>765</v>
      </c>
      <c r="G37" s="17"/>
      <c r="H37" s="17"/>
      <c r="I37" s="624"/>
    </row>
    <row r="38" spans="1:9" ht="12.75">
      <c r="A38" s="27"/>
      <c r="B38" s="428" t="s">
        <v>628</v>
      </c>
      <c r="C38" s="429" t="s">
        <v>298</v>
      </c>
      <c r="D38" s="429"/>
      <c r="E38" s="626" t="s">
        <v>727</v>
      </c>
      <c r="F38" s="625" t="s">
        <v>766</v>
      </c>
      <c r="G38" s="426"/>
      <c r="H38" s="426"/>
      <c r="I38" s="627"/>
    </row>
    <row r="39" spans="2:9" ht="12.75">
      <c r="B39" s="27"/>
      <c r="C39" s="27"/>
      <c r="D39" s="27"/>
      <c r="E39" s="27"/>
      <c r="F39" s="27"/>
      <c r="G39" s="27"/>
      <c r="H39" s="27"/>
      <c r="I39" s="27"/>
    </row>
  </sheetData>
  <mergeCells count="3">
    <mergeCell ref="F7:I7"/>
    <mergeCell ref="F10:I10"/>
    <mergeCell ref="F29:I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D20" sqref="D20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645" t="s">
        <v>56</v>
      </c>
      <c r="I1" s="645"/>
      <c r="J1" s="645"/>
      <c r="K1" s="1"/>
    </row>
    <row r="3" ht="12.75">
      <c r="B3" s="39" t="s">
        <v>57</v>
      </c>
    </row>
    <row r="5" spans="11:12" ht="16.5" customHeight="1">
      <c r="K5" s="40"/>
      <c r="L5" s="40"/>
    </row>
    <row r="6" spans="1:12" ht="24">
      <c r="A6" s="41" t="s">
        <v>2</v>
      </c>
      <c r="B6" s="5" t="s">
        <v>8</v>
      </c>
      <c r="C6" s="5" t="s">
        <v>4</v>
      </c>
      <c r="D6" s="5" t="s">
        <v>9</v>
      </c>
      <c r="E6" s="5" t="s">
        <v>6</v>
      </c>
      <c r="F6" s="6" t="s">
        <v>7</v>
      </c>
      <c r="G6" s="5" t="s">
        <v>8</v>
      </c>
      <c r="H6" s="5" t="s">
        <v>4</v>
      </c>
      <c r="I6" s="5" t="s">
        <v>9</v>
      </c>
      <c r="J6" s="5" t="s">
        <v>6</v>
      </c>
      <c r="K6" s="34"/>
      <c r="L6" s="34"/>
    </row>
    <row r="7" spans="1:12" ht="12.75">
      <c r="A7" s="16" t="s">
        <v>58</v>
      </c>
      <c r="B7" s="12">
        <v>21500</v>
      </c>
      <c r="C7" s="12">
        <v>21800</v>
      </c>
      <c r="D7" s="12">
        <v>21000</v>
      </c>
      <c r="E7" s="12"/>
      <c r="F7" s="17" t="s">
        <v>25</v>
      </c>
      <c r="G7" s="12">
        <v>44071</v>
      </c>
      <c r="H7" s="12">
        <v>44071</v>
      </c>
      <c r="I7" s="12">
        <v>25000</v>
      </c>
      <c r="J7" s="12"/>
      <c r="K7" s="34"/>
      <c r="L7" s="34"/>
    </row>
    <row r="8" spans="1:12" ht="12.75">
      <c r="A8" s="16" t="s">
        <v>59</v>
      </c>
      <c r="B8" s="18"/>
      <c r="C8" s="18"/>
      <c r="D8" s="18">
        <v>8252</v>
      </c>
      <c r="E8" s="18"/>
      <c r="F8" s="17" t="s">
        <v>27</v>
      </c>
      <c r="G8" s="18">
        <v>19483</v>
      </c>
      <c r="H8" s="18">
        <v>19483</v>
      </c>
      <c r="I8" s="18">
        <v>54972</v>
      </c>
      <c r="J8" s="18"/>
      <c r="K8" s="34"/>
      <c r="L8" s="34"/>
    </row>
    <row r="9" spans="1:12" ht="12.75">
      <c r="A9" s="16" t="s">
        <v>26</v>
      </c>
      <c r="B9" s="18">
        <v>65500</v>
      </c>
      <c r="C9" s="18">
        <v>65500</v>
      </c>
      <c r="D9" s="18">
        <v>209608</v>
      </c>
      <c r="E9" s="18"/>
      <c r="F9" s="17" t="s">
        <v>29</v>
      </c>
      <c r="G9" s="18">
        <v>112782</v>
      </c>
      <c r="H9" s="18">
        <v>176726</v>
      </c>
      <c r="I9" s="18">
        <v>899673</v>
      </c>
      <c r="J9" s="18"/>
      <c r="K9" s="34"/>
      <c r="L9" s="34"/>
    </row>
    <row r="10" spans="1:12" ht="12.75">
      <c r="A10" s="42" t="s">
        <v>28</v>
      </c>
      <c r="B10" s="18">
        <v>0</v>
      </c>
      <c r="C10" s="18">
        <v>0</v>
      </c>
      <c r="D10" s="18">
        <v>0</v>
      </c>
      <c r="E10" s="18"/>
      <c r="F10" s="17" t="s">
        <v>31</v>
      </c>
      <c r="G10" s="18">
        <v>0</v>
      </c>
      <c r="H10" s="18">
        <v>9257</v>
      </c>
      <c r="I10" s="18">
        <v>38560</v>
      </c>
      <c r="J10" s="18"/>
      <c r="K10" s="34"/>
      <c r="L10" s="34"/>
    </row>
    <row r="11" spans="1:12" ht="12.75">
      <c r="A11" s="16" t="s">
        <v>30</v>
      </c>
      <c r="B11" s="18">
        <v>0</v>
      </c>
      <c r="C11" s="18">
        <v>0</v>
      </c>
      <c r="D11" s="18">
        <v>706585</v>
      </c>
      <c r="E11" s="18"/>
      <c r="F11" s="17" t="s">
        <v>33</v>
      </c>
      <c r="G11" s="18">
        <v>0</v>
      </c>
      <c r="H11" s="18">
        <v>0</v>
      </c>
      <c r="I11" s="18">
        <v>0</v>
      </c>
      <c r="J11" s="18"/>
      <c r="K11" s="34"/>
      <c r="L11" s="34"/>
    </row>
    <row r="12" spans="1:12" ht="12.75">
      <c r="A12" s="16" t="s">
        <v>32</v>
      </c>
      <c r="B12" s="18">
        <v>9678</v>
      </c>
      <c r="C12" s="18">
        <v>9678</v>
      </c>
      <c r="D12" s="18">
        <v>11400</v>
      </c>
      <c r="E12" s="18"/>
      <c r="F12" s="17" t="s">
        <v>60</v>
      </c>
      <c r="G12" s="18">
        <v>0</v>
      </c>
      <c r="H12" s="18">
        <v>0</v>
      </c>
      <c r="I12" s="18">
        <v>0</v>
      </c>
      <c r="J12" s="18"/>
      <c r="K12" s="34"/>
      <c r="L12" s="34"/>
    </row>
    <row r="13" spans="1:12" ht="12.75">
      <c r="A13" s="16" t="s">
        <v>34</v>
      </c>
      <c r="B13" s="18">
        <v>0</v>
      </c>
      <c r="C13" s="18">
        <v>0</v>
      </c>
      <c r="D13" s="18">
        <v>0</v>
      </c>
      <c r="E13" s="18"/>
      <c r="F13" s="38" t="s">
        <v>37</v>
      </c>
      <c r="G13" s="18">
        <v>150</v>
      </c>
      <c r="H13" s="18">
        <v>150</v>
      </c>
      <c r="I13" s="18">
        <v>0</v>
      </c>
      <c r="J13" s="18"/>
      <c r="K13" s="34"/>
      <c r="L13" s="34"/>
    </row>
    <row r="14" spans="1:12" ht="12.75">
      <c r="A14" s="16" t="s">
        <v>36</v>
      </c>
      <c r="B14" s="18">
        <v>0</v>
      </c>
      <c r="C14" s="18">
        <v>0</v>
      </c>
      <c r="D14" s="18">
        <v>0</v>
      </c>
      <c r="E14" s="18"/>
      <c r="F14" s="38" t="s">
        <v>44</v>
      </c>
      <c r="G14" s="18">
        <v>243543</v>
      </c>
      <c r="H14" s="18">
        <v>243543</v>
      </c>
      <c r="I14" s="18">
        <v>7663</v>
      </c>
      <c r="J14" s="18"/>
      <c r="K14" s="34"/>
      <c r="L14" s="34"/>
    </row>
    <row r="15" spans="1:12" ht="12.75">
      <c r="A15" s="16" t="s">
        <v>38</v>
      </c>
      <c r="B15" s="18">
        <v>0</v>
      </c>
      <c r="C15" s="18">
        <v>0</v>
      </c>
      <c r="D15" s="18">
        <v>380000</v>
      </c>
      <c r="E15" s="18"/>
      <c r="F15" s="18" t="s">
        <v>45</v>
      </c>
      <c r="G15" s="18">
        <v>442200</v>
      </c>
      <c r="H15" s="18">
        <v>380200</v>
      </c>
      <c r="I15" s="18">
        <v>0</v>
      </c>
      <c r="J15" s="18"/>
      <c r="K15" s="34"/>
      <c r="L15" s="34"/>
    </row>
    <row r="16" spans="1:12" ht="12.75">
      <c r="A16" s="16" t="s">
        <v>40</v>
      </c>
      <c r="B16" s="18">
        <v>14252</v>
      </c>
      <c r="C16" s="18">
        <v>14252</v>
      </c>
      <c r="D16" s="18">
        <v>0</v>
      </c>
      <c r="E16" s="18"/>
      <c r="F16" s="18" t="s">
        <v>61</v>
      </c>
      <c r="G16" s="18"/>
      <c r="H16" s="18"/>
      <c r="I16" s="18">
        <v>380000</v>
      </c>
      <c r="J16" s="18"/>
      <c r="K16" s="34"/>
      <c r="L16" s="34"/>
    </row>
    <row r="17" spans="1:12" ht="12.75">
      <c r="A17" s="22" t="s">
        <v>42</v>
      </c>
      <c r="B17" s="37">
        <v>1000000</v>
      </c>
      <c r="C17" s="37">
        <v>1000000</v>
      </c>
      <c r="D17" s="37">
        <v>0</v>
      </c>
      <c r="E17" s="37"/>
      <c r="G17" s="37"/>
      <c r="H17" s="37"/>
      <c r="I17" s="37"/>
      <c r="J17" s="37"/>
      <c r="K17" s="34"/>
      <c r="L17" s="34"/>
    </row>
    <row r="18" spans="1:12" ht="12.75">
      <c r="A18" s="25" t="s">
        <v>46</v>
      </c>
      <c r="B18" s="25">
        <f>SUM(B7:B17)</f>
        <v>1110930</v>
      </c>
      <c r="C18" s="25">
        <f>SUM(C7:C17)</f>
        <v>1111230</v>
      </c>
      <c r="D18" s="25">
        <f>SUM(D7:D17)</f>
        <v>1336845</v>
      </c>
      <c r="E18" s="25">
        <f>SUM(E7:E17)</f>
        <v>0</v>
      </c>
      <c r="F18" s="25" t="s">
        <v>47</v>
      </c>
      <c r="G18" s="25">
        <f>SUM(G7:G17)</f>
        <v>862229</v>
      </c>
      <c r="H18" s="25">
        <f>SUM(H7:H17)</f>
        <v>873430</v>
      </c>
      <c r="I18" s="25">
        <f>SUM(I7:I17)</f>
        <v>1405868</v>
      </c>
      <c r="J18" s="25">
        <f>SUM(J7:J17)</f>
        <v>0</v>
      </c>
      <c r="K18" s="34"/>
      <c r="L18" s="34"/>
    </row>
    <row r="19" spans="1:12" ht="12.75">
      <c r="A19" s="25" t="s">
        <v>48</v>
      </c>
      <c r="B19" s="25">
        <f>B18-G18</f>
        <v>248701</v>
      </c>
      <c r="C19" s="25">
        <f>C18-H18</f>
        <v>237800</v>
      </c>
      <c r="D19" s="25">
        <f>I18-D18</f>
        <v>69023</v>
      </c>
      <c r="E19" s="25">
        <f>E18-J18</f>
        <v>0</v>
      </c>
      <c r="K19" s="34"/>
      <c r="L19" s="34"/>
    </row>
    <row r="20" spans="1:12" ht="12.75">
      <c r="A20" s="43" t="s">
        <v>49</v>
      </c>
      <c r="B20" s="31"/>
      <c r="C20" s="31"/>
      <c r="D20" s="31"/>
      <c r="E20" s="31"/>
      <c r="K20" s="34"/>
      <c r="L20" s="34"/>
    </row>
    <row r="21" spans="11:12" ht="12.75">
      <c r="K21" s="34"/>
      <c r="L21" s="34"/>
    </row>
    <row r="22" spans="11:12" ht="12.75">
      <c r="K22" s="34"/>
      <c r="L22" s="34"/>
    </row>
    <row r="23" spans="1:12" ht="12.75">
      <c r="A23" s="4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2.75">
      <c r="A24" s="28"/>
      <c r="B24" s="28"/>
      <c r="C24" s="28"/>
      <c r="D24" s="28"/>
      <c r="E24" s="28"/>
      <c r="F24" s="28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1">
    <mergeCell ref="H1:J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7">
      <selection activeCell="B10" sqref="B10"/>
    </sheetView>
  </sheetViews>
  <sheetFormatPr defaultColWidth="9.00390625" defaultRowHeight="12.75"/>
  <cols>
    <col min="1" max="1" width="7.00390625" style="0" customWidth="1"/>
    <col min="2" max="2" width="32.625" style="0" customWidth="1"/>
    <col min="3" max="6" width="9.25390625" style="0" customWidth="1"/>
  </cols>
  <sheetData>
    <row r="1" spans="3:4" ht="12.75">
      <c r="C1" s="645" t="s">
        <v>62</v>
      </c>
      <c r="D1" s="645"/>
    </row>
    <row r="3" spans="1:6" ht="12.75">
      <c r="A3" s="647" t="s">
        <v>63</v>
      </c>
      <c r="B3" s="647"/>
      <c r="C3" s="647"/>
      <c r="D3" s="647"/>
      <c r="E3" s="647"/>
      <c r="F3" s="647"/>
    </row>
    <row r="4" spans="1:6" ht="12.75">
      <c r="A4" s="647" t="s">
        <v>64</v>
      </c>
      <c r="B4" s="647"/>
      <c r="C4" s="647"/>
      <c r="D4" s="647"/>
      <c r="E4" s="647"/>
      <c r="F4" s="647"/>
    </row>
    <row r="5" spans="1:6" ht="12.75">
      <c r="A5" s="647" t="s">
        <v>65</v>
      </c>
      <c r="B5" s="647"/>
      <c r="C5" s="647"/>
      <c r="D5" s="647"/>
      <c r="E5" s="647"/>
      <c r="F5" s="647"/>
    </row>
    <row r="7" spans="2:6" ht="27" thickBot="1">
      <c r="B7" s="46" t="s">
        <v>66</v>
      </c>
      <c r="C7" s="47" t="s">
        <v>67</v>
      </c>
      <c r="D7" s="47" t="s">
        <v>68</v>
      </c>
      <c r="E7" s="47" t="s">
        <v>69</v>
      </c>
      <c r="F7" s="48" t="s">
        <v>70</v>
      </c>
    </row>
    <row r="8" spans="2:6" ht="12.75">
      <c r="B8" s="49" t="s">
        <v>71</v>
      </c>
      <c r="C8" s="50">
        <v>401463</v>
      </c>
      <c r="D8" s="50"/>
      <c r="E8" s="50">
        <v>301200</v>
      </c>
      <c r="F8" s="51">
        <v>301900</v>
      </c>
    </row>
    <row r="9" spans="2:6" ht="12.75">
      <c r="B9" s="52" t="s">
        <v>72</v>
      </c>
      <c r="C9" s="53">
        <v>318005</v>
      </c>
      <c r="D9" s="53"/>
      <c r="E9" s="53">
        <v>305200</v>
      </c>
      <c r="F9" s="54">
        <v>306400</v>
      </c>
    </row>
    <row r="10" spans="2:6" ht="12.75">
      <c r="B10" s="52" t="s">
        <v>73</v>
      </c>
      <c r="C10" s="53">
        <v>715629</v>
      </c>
      <c r="D10" s="53"/>
      <c r="E10" s="53">
        <v>726500</v>
      </c>
      <c r="F10" s="54">
        <v>728300</v>
      </c>
    </row>
    <row r="11" spans="2:6" ht="12.75">
      <c r="B11" s="52" t="s">
        <v>74</v>
      </c>
      <c r="C11" s="53">
        <v>0</v>
      </c>
      <c r="D11" s="53"/>
      <c r="E11" s="53">
        <v>19700</v>
      </c>
      <c r="F11" s="54">
        <v>19900</v>
      </c>
    </row>
    <row r="12" spans="2:6" ht="12.75">
      <c r="B12" s="52" t="s">
        <v>75</v>
      </c>
      <c r="C12" s="53">
        <v>541008</v>
      </c>
      <c r="D12" s="53"/>
      <c r="E12" s="53">
        <v>490500</v>
      </c>
      <c r="F12" s="54">
        <v>493600</v>
      </c>
    </row>
    <row r="13" spans="2:6" ht="12.75">
      <c r="B13" s="52" t="s">
        <v>76</v>
      </c>
      <c r="C13" s="53">
        <v>650</v>
      </c>
      <c r="D13" s="53"/>
      <c r="E13" s="53">
        <v>400</v>
      </c>
      <c r="F13" s="54">
        <v>450</v>
      </c>
    </row>
    <row r="14" spans="2:6" ht="12.75">
      <c r="B14" s="52" t="s">
        <v>77</v>
      </c>
      <c r="C14" s="53">
        <v>54280</v>
      </c>
      <c r="D14" s="53"/>
      <c r="E14" s="53">
        <v>49000</v>
      </c>
      <c r="F14" s="54">
        <v>48000</v>
      </c>
    </row>
    <row r="15" spans="2:6" ht="13.5" thickBot="1">
      <c r="B15" s="55" t="s">
        <v>78</v>
      </c>
      <c r="C15" s="56">
        <v>4231</v>
      </c>
      <c r="D15" s="56"/>
      <c r="E15" s="56">
        <v>1000</v>
      </c>
      <c r="F15" s="57">
        <v>1500</v>
      </c>
    </row>
    <row r="16" spans="2:6" ht="13.5" thickBot="1">
      <c r="B16" s="58" t="s">
        <v>79</v>
      </c>
      <c r="C16" s="59">
        <f>SUM(C8:C15)</f>
        <v>2035266</v>
      </c>
      <c r="D16" s="59">
        <f>SUM(D8:D15)</f>
        <v>0</v>
      </c>
      <c r="E16" s="59">
        <f>SUM(E8:E15)</f>
        <v>1893500</v>
      </c>
      <c r="F16" s="60">
        <f>SUM(F8:F15)</f>
        <v>1900050</v>
      </c>
    </row>
    <row r="17" spans="2:6" ht="12.75">
      <c r="B17" s="49" t="s">
        <v>80</v>
      </c>
      <c r="C17" s="50">
        <v>882678</v>
      </c>
      <c r="D17" s="50"/>
      <c r="E17" s="50">
        <v>874700</v>
      </c>
      <c r="F17" s="51">
        <v>887500</v>
      </c>
    </row>
    <row r="18" spans="2:6" ht="12.75">
      <c r="B18" s="52" t="s">
        <v>81</v>
      </c>
      <c r="C18" s="53">
        <v>279246</v>
      </c>
      <c r="D18" s="53"/>
      <c r="E18" s="53">
        <v>273510</v>
      </c>
      <c r="F18" s="54">
        <v>274400</v>
      </c>
    </row>
    <row r="19" spans="2:6" ht="12.75">
      <c r="B19" s="52" t="s">
        <v>82</v>
      </c>
      <c r="C19" s="53">
        <v>642938</v>
      </c>
      <c r="D19" s="53"/>
      <c r="E19" s="53">
        <v>568300</v>
      </c>
      <c r="F19" s="54">
        <v>569780</v>
      </c>
    </row>
    <row r="20" spans="2:6" ht="12.75">
      <c r="B20" s="52" t="s">
        <v>83</v>
      </c>
      <c r="C20" s="53">
        <v>24685</v>
      </c>
      <c r="D20" s="53"/>
      <c r="E20" s="53">
        <v>14770</v>
      </c>
      <c r="F20" s="54">
        <v>15510</v>
      </c>
    </row>
    <row r="21" spans="2:6" ht="12.75">
      <c r="B21" s="52" t="s">
        <v>84</v>
      </c>
      <c r="C21" s="53">
        <v>20000</v>
      </c>
      <c r="D21" s="53"/>
      <c r="E21" s="53">
        <v>12120</v>
      </c>
      <c r="F21" s="54">
        <v>17160</v>
      </c>
    </row>
    <row r="22" spans="2:6" ht="12.75">
      <c r="B22" s="52" t="s">
        <v>85</v>
      </c>
      <c r="C22" s="53">
        <v>34710</v>
      </c>
      <c r="D22" s="53"/>
      <c r="E22" s="53">
        <v>24900</v>
      </c>
      <c r="F22" s="54">
        <v>25600</v>
      </c>
    </row>
    <row r="23" spans="2:6" ht="12.75">
      <c r="B23" s="52" t="s">
        <v>86</v>
      </c>
      <c r="C23" s="53">
        <v>0</v>
      </c>
      <c r="D23" s="53"/>
      <c r="E23" s="53">
        <v>500</v>
      </c>
      <c r="F23" s="54">
        <v>500</v>
      </c>
    </row>
    <row r="24" spans="2:6" ht="12.75">
      <c r="B24" s="52" t="s">
        <v>87</v>
      </c>
      <c r="C24" s="53">
        <v>0</v>
      </c>
      <c r="D24" s="53"/>
      <c r="E24" s="53">
        <v>49000</v>
      </c>
      <c r="F24" s="54">
        <v>48000</v>
      </c>
    </row>
    <row r="25" spans="2:6" ht="12.75">
      <c r="B25" s="52" t="s">
        <v>88</v>
      </c>
      <c r="C25" s="53">
        <v>8350</v>
      </c>
      <c r="D25" s="53"/>
      <c r="E25" s="53">
        <v>9000</v>
      </c>
      <c r="F25" s="54">
        <v>9200</v>
      </c>
    </row>
    <row r="26" spans="2:6" ht="13.5" thickBot="1">
      <c r="B26" s="55" t="s">
        <v>89</v>
      </c>
      <c r="C26" s="56">
        <v>44384</v>
      </c>
      <c r="D26" s="56"/>
      <c r="E26" s="56">
        <v>1000</v>
      </c>
      <c r="F26" s="57">
        <v>1000</v>
      </c>
    </row>
    <row r="27" spans="2:6" ht="13.5" thickBot="1">
      <c r="B27" s="58" t="s">
        <v>90</v>
      </c>
      <c r="C27" s="59">
        <f>SUM(C17:C26)</f>
        <v>1936991</v>
      </c>
      <c r="D27" s="59">
        <f>SUM(D17:D26)</f>
        <v>0</v>
      </c>
      <c r="E27" s="59">
        <f>SUM(E17:E26)</f>
        <v>1827800</v>
      </c>
      <c r="F27" s="60">
        <f>SUM(F17:F26)</f>
        <v>1848650</v>
      </c>
    </row>
    <row r="28" spans="2:6" ht="12.75">
      <c r="B28" s="49" t="s">
        <v>91</v>
      </c>
      <c r="C28" s="50">
        <v>209608</v>
      </c>
      <c r="D28" s="50"/>
      <c r="E28" s="50">
        <v>12000</v>
      </c>
      <c r="F28" s="51">
        <v>13700</v>
      </c>
    </row>
    <row r="29" spans="2:6" ht="12.75">
      <c r="B29" s="61" t="s">
        <v>92</v>
      </c>
      <c r="C29" s="62">
        <v>0</v>
      </c>
      <c r="D29" s="62"/>
      <c r="E29" s="62">
        <v>22000</v>
      </c>
      <c r="F29" s="63">
        <v>24000</v>
      </c>
    </row>
    <row r="30" spans="2:6" ht="12.75">
      <c r="B30" s="52" t="s">
        <v>93</v>
      </c>
      <c r="C30" s="53">
        <v>0</v>
      </c>
      <c r="D30" s="53"/>
      <c r="E30" s="53">
        <v>17000</v>
      </c>
      <c r="F30" s="54">
        <v>11000</v>
      </c>
    </row>
    <row r="31" spans="2:6" ht="12.75">
      <c r="B31" s="52" t="s">
        <v>94</v>
      </c>
      <c r="C31" s="53">
        <v>706585</v>
      </c>
      <c r="D31" s="53"/>
      <c r="E31" s="53">
        <v>0</v>
      </c>
      <c r="F31" s="54">
        <v>0</v>
      </c>
    </row>
    <row r="32" spans="2:6" ht="12.75">
      <c r="B32" s="52" t="s">
        <v>95</v>
      </c>
      <c r="C32" s="53">
        <v>11400</v>
      </c>
      <c r="D32" s="53"/>
      <c r="E32" s="53">
        <v>0</v>
      </c>
      <c r="F32" s="54">
        <v>0</v>
      </c>
    </row>
    <row r="33" spans="2:6" ht="12.75">
      <c r="B33" s="52" t="s">
        <v>96</v>
      </c>
      <c r="C33" s="53">
        <v>0</v>
      </c>
      <c r="D33" s="53"/>
      <c r="E33" s="53">
        <v>0</v>
      </c>
      <c r="F33" s="54">
        <v>0</v>
      </c>
    </row>
    <row r="34" spans="2:6" ht="12.75">
      <c r="B34" s="52" t="s">
        <v>78</v>
      </c>
      <c r="C34" s="53">
        <v>380000</v>
      </c>
      <c r="D34" s="53"/>
      <c r="E34" s="53">
        <v>0</v>
      </c>
      <c r="F34" s="54">
        <v>0</v>
      </c>
    </row>
    <row r="35" spans="2:6" ht="13.5" thickBot="1">
      <c r="B35" s="52" t="s">
        <v>42</v>
      </c>
      <c r="C35" s="53">
        <v>0</v>
      </c>
      <c r="D35" s="53"/>
      <c r="E35" s="53">
        <v>0</v>
      </c>
      <c r="F35" s="54">
        <v>0</v>
      </c>
    </row>
    <row r="36" spans="2:6" ht="13.5" thickBot="1">
      <c r="B36" s="58" t="s">
        <v>97</v>
      </c>
      <c r="C36" s="59">
        <f>SUM(C28:C35)</f>
        <v>1307593</v>
      </c>
      <c r="D36" s="59">
        <f>SUM(D28:D35)</f>
        <v>0</v>
      </c>
      <c r="E36" s="59">
        <f>SUM(E28:E35)</f>
        <v>51000</v>
      </c>
      <c r="F36" s="59">
        <f>SUM(F28:F35)</f>
        <v>48700</v>
      </c>
    </row>
    <row r="37" spans="2:6" ht="12.75">
      <c r="B37" s="49" t="s">
        <v>29</v>
      </c>
      <c r="C37" s="50">
        <v>899673</v>
      </c>
      <c r="D37" s="50"/>
      <c r="E37" s="50">
        <v>55000</v>
      </c>
      <c r="F37" s="51">
        <v>30000</v>
      </c>
    </row>
    <row r="38" spans="2:6" ht="12.75">
      <c r="B38" s="61" t="s">
        <v>27</v>
      </c>
      <c r="C38" s="62">
        <v>54972</v>
      </c>
      <c r="D38" s="62"/>
      <c r="E38" s="62">
        <v>12000</v>
      </c>
      <c r="F38" s="63">
        <v>18000</v>
      </c>
    </row>
    <row r="39" spans="2:6" ht="12.75">
      <c r="B39" s="61" t="s">
        <v>98</v>
      </c>
      <c r="C39" s="62">
        <v>38560</v>
      </c>
      <c r="D39" s="62"/>
      <c r="E39" s="62"/>
      <c r="F39" s="63">
        <v>0</v>
      </c>
    </row>
    <row r="40" spans="2:6" ht="12.75">
      <c r="B40" s="61" t="s">
        <v>99</v>
      </c>
      <c r="C40" s="62">
        <v>0</v>
      </c>
      <c r="D40" s="62"/>
      <c r="E40" s="62"/>
      <c r="F40" s="63"/>
    </row>
    <row r="41" spans="2:6" ht="12.75">
      <c r="B41" s="61" t="s">
        <v>37</v>
      </c>
      <c r="C41" s="62">
        <v>0</v>
      </c>
      <c r="D41" s="62"/>
      <c r="E41" s="62"/>
      <c r="F41" s="63"/>
    </row>
    <row r="42" spans="2:6" ht="12.75">
      <c r="B42" s="61" t="s">
        <v>100</v>
      </c>
      <c r="C42" s="62">
        <v>0</v>
      </c>
      <c r="D42" s="62"/>
      <c r="E42" s="62"/>
      <c r="F42" s="63"/>
    </row>
    <row r="43" spans="2:6" ht="12.75">
      <c r="B43" s="61" t="s">
        <v>101</v>
      </c>
      <c r="C43" s="62">
        <v>380000</v>
      </c>
      <c r="D43" s="62"/>
      <c r="E43" s="62"/>
      <c r="F43" s="63"/>
    </row>
    <row r="44" spans="2:6" ht="12.75">
      <c r="B44" s="52" t="s">
        <v>102</v>
      </c>
      <c r="C44" s="53">
        <v>7663</v>
      </c>
      <c r="D44" s="53"/>
      <c r="E44" s="53"/>
      <c r="F44" s="54"/>
    </row>
    <row r="45" spans="2:6" ht="13.5" thickBot="1">
      <c r="B45" s="55" t="s">
        <v>103</v>
      </c>
      <c r="C45" s="56">
        <v>25000</v>
      </c>
      <c r="D45" s="56"/>
      <c r="E45" s="56">
        <v>49700</v>
      </c>
      <c r="F45" s="57">
        <v>52100</v>
      </c>
    </row>
    <row r="46" spans="2:6" ht="13.5" thickBot="1">
      <c r="B46" s="58" t="s">
        <v>104</v>
      </c>
      <c r="C46" s="59">
        <f>SUM(C37:C45)</f>
        <v>1405868</v>
      </c>
      <c r="D46" s="59">
        <f>SUM(D37:D45)</f>
        <v>0</v>
      </c>
      <c r="E46" s="59">
        <f>SUM(E37:E45)</f>
        <v>116700</v>
      </c>
      <c r="F46" s="60">
        <f>SUM(F37:F45)</f>
        <v>100100</v>
      </c>
    </row>
    <row r="47" spans="2:6" ht="13.5" thickBot="1">
      <c r="B47" s="64" t="s">
        <v>105</v>
      </c>
      <c r="C47" s="65">
        <f>C16+C36</f>
        <v>3342859</v>
      </c>
      <c r="D47" s="65">
        <f>D16+D36</f>
        <v>0</v>
      </c>
      <c r="E47" s="65">
        <f>E16+E36</f>
        <v>1944500</v>
      </c>
      <c r="F47" s="66">
        <f>F16+F36</f>
        <v>1948750</v>
      </c>
    </row>
    <row r="48" spans="2:6" ht="13.5" thickBot="1">
      <c r="B48" s="64" t="s">
        <v>106</v>
      </c>
      <c r="C48" s="65">
        <f>C27+C46</f>
        <v>3342859</v>
      </c>
      <c r="D48" s="65">
        <f>D27+D46</f>
        <v>0</v>
      </c>
      <c r="E48" s="65">
        <f>E27+E46</f>
        <v>1944500</v>
      </c>
      <c r="F48" s="66">
        <f>F27+F46</f>
        <v>1948750</v>
      </c>
    </row>
  </sheetData>
  <mergeCells count="4">
    <mergeCell ref="C1:D1"/>
    <mergeCell ref="A3:F3"/>
    <mergeCell ref="A4:F4"/>
    <mergeCell ref="A5:F5"/>
  </mergeCells>
  <printOptions/>
  <pageMargins left="0.65" right="1.2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D14" sqref="D14"/>
    </sheetView>
  </sheetViews>
  <sheetFormatPr defaultColWidth="9.00390625" defaultRowHeight="12.75"/>
  <cols>
    <col min="1" max="1" width="4.625" style="0" customWidth="1"/>
    <col min="2" max="2" width="21.125" style="0" customWidth="1"/>
    <col min="3" max="26" width="7.875" style="0" customWidth="1"/>
  </cols>
  <sheetData>
    <row r="1" spans="2:26" ht="12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 t="s">
        <v>107</v>
      </c>
      <c r="V1" s="27"/>
      <c r="W1" s="27"/>
      <c r="X1" s="27"/>
      <c r="Y1" s="27"/>
      <c r="Z1" s="27"/>
    </row>
    <row r="2" spans="2:26" ht="12.75">
      <c r="B2" s="647" t="s">
        <v>108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7"/>
      <c r="W2" s="27"/>
      <c r="X2" s="27"/>
      <c r="Y2" s="27"/>
      <c r="Z2" s="27"/>
    </row>
    <row r="3" spans="2:26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 t="s">
        <v>109</v>
      </c>
      <c r="X3" s="27"/>
      <c r="Y3" s="27"/>
      <c r="Z3" s="27"/>
    </row>
    <row r="4" spans="2:26" ht="12.75">
      <c r="B4" s="27"/>
      <c r="C4" s="68" t="s">
        <v>110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69"/>
      <c r="Y4" s="27"/>
      <c r="Z4" s="27"/>
    </row>
    <row r="5" spans="1:35" ht="38.25" customHeight="1">
      <c r="A5" s="651" t="s">
        <v>111</v>
      </c>
      <c r="B5" s="70" t="s">
        <v>112</v>
      </c>
      <c r="C5" s="652" t="s">
        <v>113</v>
      </c>
      <c r="D5" s="652"/>
      <c r="E5" s="652"/>
      <c r="F5" s="652" t="s">
        <v>114</v>
      </c>
      <c r="G5" s="652"/>
      <c r="H5" s="652"/>
      <c r="I5" s="653" t="s">
        <v>115</v>
      </c>
      <c r="J5" s="653"/>
      <c r="K5" s="653"/>
      <c r="L5" s="653" t="s">
        <v>116</v>
      </c>
      <c r="M5" s="653"/>
      <c r="N5" s="653"/>
      <c r="O5" s="649" t="s">
        <v>117</v>
      </c>
      <c r="P5" s="649"/>
      <c r="Q5" s="649"/>
      <c r="R5" s="654" t="s">
        <v>118</v>
      </c>
      <c r="S5" s="654"/>
      <c r="T5" s="654"/>
      <c r="U5" s="655" t="s">
        <v>119</v>
      </c>
      <c r="V5" s="655"/>
      <c r="W5" s="655"/>
      <c r="X5" s="648" t="s">
        <v>120</v>
      </c>
      <c r="Y5" s="648"/>
      <c r="Z5" s="648"/>
      <c r="AA5" s="649" t="s">
        <v>121</v>
      </c>
      <c r="AB5" s="649"/>
      <c r="AC5" s="649"/>
      <c r="AD5" s="649" t="s">
        <v>122</v>
      </c>
      <c r="AE5" s="649"/>
      <c r="AF5" s="649"/>
      <c r="AG5" s="650" t="s">
        <v>123</v>
      </c>
      <c r="AH5" s="650"/>
      <c r="AI5" s="650"/>
    </row>
    <row r="6" spans="1:35" ht="22.5">
      <c r="A6" s="651"/>
      <c r="B6" s="72"/>
      <c r="C6" s="73" t="s">
        <v>124</v>
      </c>
      <c r="D6" s="73" t="s">
        <v>125</v>
      </c>
      <c r="E6" s="73" t="s">
        <v>126</v>
      </c>
      <c r="F6" s="73" t="s">
        <v>124</v>
      </c>
      <c r="G6" s="73" t="s">
        <v>125</v>
      </c>
      <c r="H6" s="73" t="s">
        <v>126</v>
      </c>
      <c r="I6" s="73" t="s">
        <v>124</v>
      </c>
      <c r="J6" s="73" t="s">
        <v>125</v>
      </c>
      <c r="K6" s="73" t="s">
        <v>126</v>
      </c>
      <c r="L6" s="73" t="s">
        <v>124</v>
      </c>
      <c r="M6" s="73" t="s">
        <v>125</v>
      </c>
      <c r="N6" s="73" t="s">
        <v>126</v>
      </c>
      <c r="O6" s="73" t="s">
        <v>124</v>
      </c>
      <c r="P6" s="73" t="s">
        <v>125</v>
      </c>
      <c r="Q6" s="73" t="s">
        <v>126</v>
      </c>
      <c r="R6" s="73" t="s">
        <v>124</v>
      </c>
      <c r="S6" s="73" t="s">
        <v>125</v>
      </c>
      <c r="T6" s="73" t="s">
        <v>126</v>
      </c>
      <c r="U6" s="73" t="s">
        <v>124</v>
      </c>
      <c r="V6" s="73" t="s">
        <v>125</v>
      </c>
      <c r="W6" s="73" t="s">
        <v>126</v>
      </c>
      <c r="X6" s="73" t="s">
        <v>124</v>
      </c>
      <c r="Y6" s="73" t="s">
        <v>125</v>
      </c>
      <c r="Z6" s="73" t="s">
        <v>126</v>
      </c>
      <c r="AA6" s="73" t="s">
        <v>124</v>
      </c>
      <c r="AB6" s="73" t="s">
        <v>125</v>
      </c>
      <c r="AC6" s="73" t="s">
        <v>126</v>
      </c>
      <c r="AD6" s="73" t="s">
        <v>124</v>
      </c>
      <c r="AE6" s="73" t="s">
        <v>125</v>
      </c>
      <c r="AF6" s="73" t="s">
        <v>126</v>
      </c>
      <c r="AG6" s="73" t="s">
        <v>124</v>
      </c>
      <c r="AH6" s="73" t="s">
        <v>125</v>
      </c>
      <c r="AI6" s="74" t="s">
        <v>126</v>
      </c>
    </row>
    <row r="7" spans="1:35" ht="12.75">
      <c r="A7" s="75"/>
      <c r="B7" s="76"/>
      <c r="C7" s="77"/>
      <c r="D7" s="77"/>
      <c r="E7" s="77"/>
      <c r="F7" s="78"/>
      <c r="G7" s="77"/>
      <c r="H7" s="77"/>
      <c r="I7" s="78"/>
      <c r="J7" s="77"/>
      <c r="K7" s="77"/>
      <c r="L7" s="78"/>
      <c r="M7" s="77"/>
      <c r="N7" s="77"/>
      <c r="O7" s="78"/>
      <c r="P7" s="79"/>
      <c r="Q7" s="79"/>
      <c r="R7" s="80"/>
      <c r="S7" s="81"/>
      <c r="T7" s="81"/>
      <c r="U7" s="82"/>
      <c r="V7" s="77"/>
      <c r="W7" s="77"/>
      <c r="X7" s="78"/>
      <c r="Y7" s="77"/>
      <c r="Z7" s="77"/>
      <c r="AA7" s="77"/>
      <c r="AB7" s="77"/>
      <c r="AC7" s="77"/>
      <c r="AD7" s="78"/>
      <c r="AE7" s="77"/>
      <c r="AF7" s="83"/>
      <c r="AG7" s="80"/>
      <c r="AH7" s="81"/>
      <c r="AI7" s="81"/>
    </row>
    <row r="8" spans="1:35" ht="12.75">
      <c r="A8" s="84" t="s">
        <v>127</v>
      </c>
      <c r="B8" s="85" t="s">
        <v>128</v>
      </c>
      <c r="C8" s="86">
        <v>205930</v>
      </c>
      <c r="D8" s="86">
        <v>211543</v>
      </c>
      <c r="E8" s="86">
        <v>223085</v>
      </c>
      <c r="F8" s="86">
        <v>66620</v>
      </c>
      <c r="G8" s="86">
        <v>68416</v>
      </c>
      <c r="H8" s="86">
        <v>72457</v>
      </c>
      <c r="I8" s="86">
        <v>193086</v>
      </c>
      <c r="J8" s="86">
        <v>223788</v>
      </c>
      <c r="K8" s="86">
        <v>252732</v>
      </c>
      <c r="L8" s="87"/>
      <c r="M8" s="87">
        <v>1046</v>
      </c>
      <c r="N8" s="87"/>
      <c r="O8" s="87"/>
      <c r="P8" s="88"/>
      <c r="Q8" s="88"/>
      <c r="R8" s="89">
        <f>C8+F8+I8+L8+O8</f>
        <v>465636</v>
      </c>
      <c r="S8" s="90">
        <f>D8+G8+J8+M8+P8</f>
        <v>504793</v>
      </c>
      <c r="T8" s="90">
        <f>E8+H8+K8+N8+Q8</f>
        <v>548274</v>
      </c>
      <c r="U8" s="87"/>
      <c r="V8" s="87">
        <v>10000</v>
      </c>
      <c r="W8" s="87"/>
      <c r="X8" s="87"/>
      <c r="Y8" s="87"/>
      <c r="Z8" s="87"/>
      <c r="AA8" s="87"/>
      <c r="AB8" s="87"/>
      <c r="AC8" s="87"/>
      <c r="AD8" s="86"/>
      <c r="AE8" s="86"/>
      <c r="AF8" s="91"/>
      <c r="AG8" s="92">
        <f>R8+AD8+U8+X8</f>
        <v>465636</v>
      </c>
      <c r="AH8" s="93">
        <f>S8+AE8+V8+Y8</f>
        <v>514793</v>
      </c>
      <c r="AI8" s="93">
        <f>T8+AF8+W8+Z8</f>
        <v>548274</v>
      </c>
    </row>
    <row r="9" spans="1:35" ht="12.75">
      <c r="A9" s="94"/>
      <c r="B9" s="95"/>
      <c r="C9" s="96"/>
      <c r="D9" s="96"/>
      <c r="E9" s="96"/>
      <c r="F9" s="96"/>
      <c r="G9" s="96"/>
      <c r="H9" s="96"/>
      <c r="I9" s="96"/>
      <c r="J9" s="96"/>
      <c r="K9" s="96"/>
      <c r="L9" s="97"/>
      <c r="M9" s="97"/>
      <c r="N9" s="97"/>
      <c r="O9" s="97"/>
      <c r="P9" s="98"/>
      <c r="Q9" s="98"/>
      <c r="R9" s="99"/>
      <c r="S9" s="100"/>
      <c r="T9" s="100"/>
      <c r="U9" s="97"/>
      <c r="V9" s="97"/>
      <c r="W9" s="97"/>
      <c r="X9" s="97"/>
      <c r="Y9" s="97"/>
      <c r="Z9" s="97"/>
      <c r="AA9" s="97"/>
      <c r="AB9" s="97"/>
      <c r="AC9" s="97"/>
      <c r="AD9" s="96"/>
      <c r="AE9" s="101"/>
      <c r="AF9" s="102"/>
      <c r="AG9" s="103"/>
      <c r="AH9" s="104"/>
      <c r="AI9" s="104"/>
    </row>
    <row r="10" spans="1:35" ht="22.5">
      <c r="A10" s="105"/>
      <c r="B10" s="106" t="s">
        <v>129</v>
      </c>
      <c r="C10" s="107">
        <f aca="true" t="shared" si="0" ref="C10:AI10">SUM(C8:C9)</f>
        <v>205930</v>
      </c>
      <c r="D10" s="107">
        <f t="shared" si="0"/>
        <v>211543</v>
      </c>
      <c r="E10" s="107">
        <f t="shared" si="0"/>
        <v>223085</v>
      </c>
      <c r="F10" s="107">
        <f t="shared" si="0"/>
        <v>66620</v>
      </c>
      <c r="G10" s="107">
        <f t="shared" si="0"/>
        <v>68416</v>
      </c>
      <c r="H10" s="107">
        <f t="shared" si="0"/>
        <v>72457</v>
      </c>
      <c r="I10" s="107">
        <f t="shared" si="0"/>
        <v>193086</v>
      </c>
      <c r="J10" s="107">
        <f t="shared" si="0"/>
        <v>223788</v>
      </c>
      <c r="K10" s="107">
        <f t="shared" si="0"/>
        <v>252732</v>
      </c>
      <c r="L10" s="107">
        <f t="shared" si="0"/>
        <v>0</v>
      </c>
      <c r="M10" s="107">
        <f t="shared" si="0"/>
        <v>1046</v>
      </c>
      <c r="N10" s="107">
        <f t="shared" si="0"/>
        <v>0</v>
      </c>
      <c r="O10" s="107">
        <f t="shared" si="0"/>
        <v>0</v>
      </c>
      <c r="P10" s="108">
        <f t="shared" si="0"/>
        <v>0</v>
      </c>
      <c r="Q10" s="108">
        <f t="shared" si="0"/>
        <v>0</v>
      </c>
      <c r="R10" s="109">
        <f t="shared" si="0"/>
        <v>465636</v>
      </c>
      <c r="S10" s="110">
        <f t="shared" si="0"/>
        <v>504793</v>
      </c>
      <c r="T10" s="110">
        <f t="shared" si="0"/>
        <v>548274</v>
      </c>
      <c r="U10" s="107">
        <f t="shared" si="0"/>
        <v>0</v>
      </c>
      <c r="V10" s="107">
        <f t="shared" si="0"/>
        <v>10000</v>
      </c>
      <c r="W10" s="107">
        <f t="shared" si="0"/>
        <v>0</v>
      </c>
      <c r="X10" s="107">
        <f t="shared" si="0"/>
        <v>0</v>
      </c>
      <c r="Y10" s="107">
        <f t="shared" si="0"/>
        <v>0</v>
      </c>
      <c r="Z10" s="107">
        <f t="shared" si="0"/>
        <v>0</v>
      </c>
      <c r="AA10" s="107">
        <f t="shared" si="0"/>
        <v>0</v>
      </c>
      <c r="AB10" s="107">
        <f t="shared" si="0"/>
        <v>0</v>
      </c>
      <c r="AC10" s="107">
        <f t="shared" si="0"/>
        <v>0</v>
      </c>
      <c r="AD10" s="107">
        <f t="shared" si="0"/>
        <v>0</v>
      </c>
      <c r="AE10" s="108">
        <f t="shared" si="0"/>
        <v>0</v>
      </c>
      <c r="AF10" s="108">
        <f t="shared" si="0"/>
        <v>0</v>
      </c>
      <c r="AG10" s="109">
        <f t="shared" si="0"/>
        <v>465636</v>
      </c>
      <c r="AH10" s="111">
        <f t="shared" si="0"/>
        <v>514793</v>
      </c>
      <c r="AI10" s="111">
        <f t="shared" si="0"/>
        <v>548274</v>
      </c>
    </row>
    <row r="11" spans="1:35" ht="12.75">
      <c r="A11" s="112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116"/>
      <c r="Q11" s="116"/>
      <c r="R11" s="117"/>
      <c r="S11" s="118"/>
      <c r="T11" s="118"/>
      <c r="U11" s="114"/>
      <c r="V11" s="114"/>
      <c r="W11" s="114"/>
      <c r="X11" s="114"/>
      <c r="Y11" s="114"/>
      <c r="Z11" s="114"/>
      <c r="AA11" s="114"/>
      <c r="AB11" s="114"/>
      <c r="AC11" s="114"/>
      <c r="AD11" s="115"/>
      <c r="AE11" s="77"/>
      <c r="AF11" s="119"/>
      <c r="AG11" s="117"/>
      <c r="AH11" s="120"/>
      <c r="AI11" s="120"/>
    </row>
    <row r="12" spans="1:35" ht="12.75">
      <c r="A12" s="84" t="s">
        <v>130</v>
      </c>
      <c r="B12" s="121" t="s">
        <v>131</v>
      </c>
      <c r="C12" s="87">
        <v>48373</v>
      </c>
      <c r="D12" s="87">
        <v>48156</v>
      </c>
      <c r="E12" s="87">
        <v>48876</v>
      </c>
      <c r="F12" s="87">
        <v>15333</v>
      </c>
      <c r="G12" s="87">
        <v>15269</v>
      </c>
      <c r="H12" s="87">
        <v>15603</v>
      </c>
      <c r="I12" s="87">
        <v>10422</v>
      </c>
      <c r="J12" s="87">
        <v>10422</v>
      </c>
      <c r="K12" s="87">
        <v>12596</v>
      </c>
      <c r="L12" s="87"/>
      <c r="M12" s="87"/>
      <c r="N12" s="87"/>
      <c r="O12" s="87"/>
      <c r="P12" s="88"/>
      <c r="Q12" s="88"/>
      <c r="R12" s="89">
        <f>C12+F12+I12+L12+O12</f>
        <v>74128</v>
      </c>
      <c r="S12" s="90">
        <f>D12+G12+J12+M12+P12</f>
        <v>73847</v>
      </c>
      <c r="T12" s="90">
        <f>E12+H12+K12+N12+Q12</f>
        <v>77075</v>
      </c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6"/>
      <c r="AF12" s="122"/>
      <c r="AG12" s="123">
        <f>R12+AD12+U12+X12</f>
        <v>74128</v>
      </c>
      <c r="AH12" s="93">
        <f>S12+AE12+V12+Y12</f>
        <v>73847</v>
      </c>
      <c r="AI12" s="93">
        <f>T12+AF12+W12+Z12</f>
        <v>77075</v>
      </c>
    </row>
    <row r="13" spans="1:35" ht="12.75">
      <c r="A13" s="84"/>
      <c r="B13" s="124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88"/>
      <c r="R13" s="89"/>
      <c r="S13" s="90"/>
      <c r="T13" s="90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6"/>
      <c r="AF13" s="122"/>
      <c r="AG13" s="123"/>
      <c r="AH13" s="93"/>
      <c r="AI13" s="93"/>
    </row>
    <row r="14" spans="1:35" ht="12.75">
      <c r="A14" s="84" t="s">
        <v>132</v>
      </c>
      <c r="B14" s="85" t="s">
        <v>133</v>
      </c>
      <c r="C14" s="86">
        <v>135352</v>
      </c>
      <c r="D14" s="86">
        <v>133922</v>
      </c>
      <c r="E14" s="86">
        <v>129872</v>
      </c>
      <c r="F14" s="86">
        <v>43226</v>
      </c>
      <c r="G14" s="86">
        <v>42766</v>
      </c>
      <c r="H14" s="86">
        <v>41567</v>
      </c>
      <c r="I14" s="86">
        <v>62118</v>
      </c>
      <c r="J14" s="86">
        <v>60106</v>
      </c>
      <c r="K14" s="86">
        <v>52280</v>
      </c>
      <c r="L14" s="87"/>
      <c r="M14" s="87"/>
      <c r="N14" s="87"/>
      <c r="O14" s="87"/>
      <c r="P14" s="88"/>
      <c r="Q14" s="88"/>
      <c r="R14" s="89">
        <f>C14+F14+I14+L14+O14</f>
        <v>240696</v>
      </c>
      <c r="S14" s="90">
        <f>D14+G14+J14+M14+P14</f>
        <v>236794</v>
      </c>
      <c r="T14" s="90">
        <f>E14+H14+K14+N14+Q14</f>
        <v>223719</v>
      </c>
      <c r="U14" s="87"/>
      <c r="V14" s="87"/>
      <c r="W14" s="87"/>
      <c r="X14" s="87"/>
      <c r="Y14" s="87"/>
      <c r="Z14" s="87"/>
      <c r="AA14" s="87"/>
      <c r="AB14" s="87"/>
      <c r="AC14" s="87"/>
      <c r="AD14" s="86"/>
      <c r="AE14" s="86"/>
      <c r="AF14" s="91"/>
      <c r="AG14" s="123">
        <f>R14+AD14+U14+X14</f>
        <v>240696</v>
      </c>
      <c r="AH14" s="93">
        <f>S14+AE14+V14+Y14</f>
        <v>236794</v>
      </c>
      <c r="AI14" s="93">
        <f>T14+AF14+W14+Z14</f>
        <v>223719</v>
      </c>
    </row>
    <row r="15" spans="1:35" ht="12.75">
      <c r="A15" s="84"/>
      <c r="B15" s="12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8"/>
      <c r="Q15" s="88"/>
      <c r="R15" s="89"/>
      <c r="S15" s="90"/>
      <c r="T15" s="90"/>
      <c r="U15" s="87"/>
      <c r="V15" s="87"/>
      <c r="W15" s="87"/>
      <c r="X15" s="87"/>
      <c r="Y15" s="87"/>
      <c r="Z15" s="87"/>
      <c r="AA15" s="87"/>
      <c r="AB15" s="87"/>
      <c r="AC15" s="87"/>
      <c r="AD15" s="86"/>
      <c r="AE15" s="86"/>
      <c r="AF15" s="91"/>
      <c r="AG15" s="123"/>
      <c r="AH15" s="93"/>
      <c r="AI15" s="93"/>
    </row>
    <row r="16" spans="1:35" ht="12.75">
      <c r="A16" s="84" t="s">
        <v>134</v>
      </c>
      <c r="B16" s="85" t="s">
        <v>135</v>
      </c>
      <c r="C16" s="86">
        <v>69040</v>
      </c>
      <c r="D16" s="86">
        <v>68883</v>
      </c>
      <c r="E16" s="86">
        <v>70037</v>
      </c>
      <c r="F16" s="86">
        <v>22017</v>
      </c>
      <c r="G16" s="86">
        <v>21973</v>
      </c>
      <c r="H16" s="86">
        <v>21432</v>
      </c>
      <c r="I16" s="86">
        <v>10336</v>
      </c>
      <c r="J16" s="86">
        <v>9736</v>
      </c>
      <c r="K16" s="86">
        <v>9999</v>
      </c>
      <c r="L16" s="87"/>
      <c r="M16" s="87"/>
      <c r="N16" s="87"/>
      <c r="O16" s="87"/>
      <c r="P16" s="88"/>
      <c r="Q16" s="88"/>
      <c r="R16" s="89">
        <f>C16+F16+I16+L16+O16</f>
        <v>101393</v>
      </c>
      <c r="S16" s="90">
        <f>D16+G16+J16+M16+P16</f>
        <v>100592</v>
      </c>
      <c r="T16" s="90">
        <f>E16+H16+K16+N16+Q16</f>
        <v>101468</v>
      </c>
      <c r="U16" s="87"/>
      <c r="V16" s="87">
        <v>3700</v>
      </c>
      <c r="W16" s="87"/>
      <c r="X16" s="87"/>
      <c r="Y16" s="87"/>
      <c r="Z16" s="87"/>
      <c r="AA16" s="87"/>
      <c r="AB16" s="87"/>
      <c r="AC16" s="87"/>
      <c r="AD16" s="86"/>
      <c r="AE16" s="86"/>
      <c r="AF16" s="91"/>
      <c r="AG16" s="123">
        <f>R16+AD16+U16+X16</f>
        <v>101393</v>
      </c>
      <c r="AH16" s="93">
        <f>S16+AE16+V16+Y16</f>
        <v>104292</v>
      </c>
      <c r="AI16" s="93">
        <f>T16+AF16+W16+Z16</f>
        <v>101468</v>
      </c>
    </row>
    <row r="17" spans="1:35" ht="12.75">
      <c r="A17" s="84"/>
      <c r="B17" s="125"/>
      <c r="C17" s="86"/>
      <c r="D17" s="86"/>
      <c r="E17" s="86"/>
      <c r="F17" s="86"/>
      <c r="G17" s="86"/>
      <c r="H17" s="86"/>
      <c r="I17" s="86"/>
      <c r="J17" s="86"/>
      <c r="K17" s="86"/>
      <c r="L17" s="87"/>
      <c r="M17" s="87"/>
      <c r="N17" s="87"/>
      <c r="O17" s="87"/>
      <c r="P17" s="88"/>
      <c r="Q17" s="88"/>
      <c r="R17" s="89"/>
      <c r="S17" s="90"/>
      <c r="T17" s="90"/>
      <c r="U17" s="87"/>
      <c r="V17" s="87"/>
      <c r="W17" s="87"/>
      <c r="X17" s="87"/>
      <c r="Y17" s="87"/>
      <c r="Z17" s="87"/>
      <c r="AA17" s="87"/>
      <c r="AB17" s="87"/>
      <c r="AC17" s="87"/>
      <c r="AD17" s="86"/>
      <c r="AE17" s="86"/>
      <c r="AF17" s="91"/>
      <c r="AG17" s="123"/>
      <c r="AH17" s="93"/>
      <c r="AI17" s="93"/>
    </row>
    <row r="18" spans="1:35" ht="12.75">
      <c r="A18" s="84" t="s">
        <v>136</v>
      </c>
      <c r="B18" s="85" t="s">
        <v>137</v>
      </c>
      <c r="C18" s="86">
        <v>13864</v>
      </c>
      <c r="D18" s="86">
        <v>13954</v>
      </c>
      <c r="E18" s="86">
        <v>17017</v>
      </c>
      <c r="F18" s="86">
        <v>4417</v>
      </c>
      <c r="G18" s="86">
        <v>4446</v>
      </c>
      <c r="H18" s="86">
        <v>5204</v>
      </c>
      <c r="I18" s="86">
        <v>31295</v>
      </c>
      <c r="J18" s="86">
        <v>31304</v>
      </c>
      <c r="K18" s="86">
        <v>43018</v>
      </c>
      <c r="L18" s="87"/>
      <c r="M18" s="87"/>
      <c r="N18" s="87"/>
      <c r="O18" s="87"/>
      <c r="P18" s="88"/>
      <c r="Q18" s="88"/>
      <c r="R18" s="89">
        <f>C18+F18+I18+L18+O18</f>
        <v>49576</v>
      </c>
      <c r="S18" s="90">
        <f>D18+G18+J18+M18+P18</f>
        <v>49704</v>
      </c>
      <c r="T18" s="90">
        <f>E18+H18+K18+N18+Q18</f>
        <v>65239</v>
      </c>
      <c r="U18" s="87"/>
      <c r="V18" s="87">
        <v>440</v>
      </c>
      <c r="W18" s="87"/>
      <c r="X18" s="87"/>
      <c r="Y18" s="87"/>
      <c r="Z18" s="87"/>
      <c r="AA18" s="87"/>
      <c r="AB18" s="87"/>
      <c r="AC18" s="87"/>
      <c r="AD18" s="86"/>
      <c r="AE18" s="86"/>
      <c r="AF18" s="91"/>
      <c r="AG18" s="123">
        <f>R18+AD18+U18+X18</f>
        <v>49576</v>
      </c>
      <c r="AH18" s="93">
        <f>S18+AE18+V18+Y18</f>
        <v>50144</v>
      </c>
      <c r="AI18" s="93">
        <f>T18+AF18+W18+Z18</f>
        <v>65239</v>
      </c>
    </row>
    <row r="19" spans="1:35" ht="12.75">
      <c r="A19" s="84"/>
      <c r="B19" s="126" t="s">
        <v>138</v>
      </c>
      <c r="C19" s="96"/>
      <c r="D19" s="96"/>
      <c r="E19" s="96"/>
      <c r="F19" s="96"/>
      <c r="G19" s="96"/>
      <c r="H19" s="96"/>
      <c r="I19" s="96">
        <v>430</v>
      </c>
      <c r="J19" s="96">
        <v>430</v>
      </c>
      <c r="K19" s="96">
        <v>384</v>
      </c>
      <c r="L19" s="87"/>
      <c r="M19" s="87"/>
      <c r="N19" s="87"/>
      <c r="O19" s="87"/>
      <c r="P19" s="88"/>
      <c r="Q19" s="88"/>
      <c r="R19" s="89">
        <v>500</v>
      </c>
      <c r="S19" s="90">
        <v>430</v>
      </c>
      <c r="T19" s="90">
        <v>431</v>
      </c>
      <c r="U19" s="87"/>
      <c r="V19" s="87"/>
      <c r="W19" s="87"/>
      <c r="X19" s="87"/>
      <c r="Y19" s="87"/>
      <c r="Z19" s="87"/>
      <c r="AA19" s="97"/>
      <c r="AB19" s="97"/>
      <c r="AC19" s="97"/>
      <c r="AD19" s="96"/>
      <c r="AE19" s="86"/>
      <c r="AF19" s="102"/>
      <c r="AG19" s="123">
        <v>500</v>
      </c>
      <c r="AH19" s="93">
        <v>430</v>
      </c>
      <c r="AI19" s="93">
        <v>431</v>
      </c>
    </row>
    <row r="20" spans="1:35" ht="12.75">
      <c r="A20" s="84"/>
      <c r="B20" s="126"/>
      <c r="C20" s="96"/>
      <c r="D20" s="96"/>
      <c r="E20" s="96"/>
      <c r="F20" s="96"/>
      <c r="G20" s="96"/>
      <c r="H20" s="96"/>
      <c r="I20" s="96"/>
      <c r="J20" s="96"/>
      <c r="K20" s="96"/>
      <c r="L20" s="86"/>
      <c r="M20" s="86"/>
      <c r="N20" s="86"/>
      <c r="O20" s="86"/>
      <c r="P20" s="127"/>
      <c r="Q20" s="128"/>
      <c r="R20" s="89"/>
      <c r="S20" s="90"/>
      <c r="T20" s="90"/>
      <c r="U20" s="86"/>
      <c r="V20" s="86"/>
      <c r="W20" s="86"/>
      <c r="X20" s="86"/>
      <c r="Y20" s="86"/>
      <c r="Z20" s="86"/>
      <c r="AA20" s="96"/>
      <c r="AB20" s="96"/>
      <c r="AC20" s="96"/>
      <c r="AD20" s="96"/>
      <c r="AE20" s="86"/>
      <c r="AF20" s="102"/>
      <c r="AG20" s="123"/>
      <c r="AH20" s="93"/>
      <c r="AI20" s="93"/>
    </row>
    <row r="21" spans="1:35" ht="12.75">
      <c r="A21" s="84" t="s">
        <v>139</v>
      </c>
      <c r="B21" s="129" t="s">
        <v>140</v>
      </c>
      <c r="C21" s="96">
        <v>51883</v>
      </c>
      <c r="D21" s="96">
        <v>60122</v>
      </c>
      <c r="E21" s="96">
        <v>33514</v>
      </c>
      <c r="F21" s="96">
        <v>16883</v>
      </c>
      <c r="G21" s="96">
        <v>18879</v>
      </c>
      <c r="H21" s="96">
        <v>10871</v>
      </c>
      <c r="I21" s="96">
        <v>54953</v>
      </c>
      <c r="J21" s="96">
        <v>85513</v>
      </c>
      <c r="K21" s="96">
        <v>52920</v>
      </c>
      <c r="L21" s="86"/>
      <c r="M21" s="86"/>
      <c r="N21" s="86"/>
      <c r="O21" s="86"/>
      <c r="P21" s="127"/>
      <c r="Q21" s="128"/>
      <c r="R21" s="89">
        <f>C21+F21+I21+L21+O21</f>
        <v>123719</v>
      </c>
      <c r="S21" s="90">
        <f>D21+G21+J21+M21+Q21</f>
        <v>164514</v>
      </c>
      <c r="T21" s="90">
        <f>E21+H21+K21+N21+Q21</f>
        <v>97305</v>
      </c>
      <c r="U21" s="86"/>
      <c r="V21" s="86">
        <v>2600</v>
      </c>
      <c r="W21" s="86"/>
      <c r="X21" s="86"/>
      <c r="Y21" s="86"/>
      <c r="Z21" s="86"/>
      <c r="AA21" s="96"/>
      <c r="AB21" s="96"/>
      <c r="AC21" s="96"/>
      <c r="AD21" s="96"/>
      <c r="AE21" s="86"/>
      <c r="AF21" s="102"/>
      <c r="AG21" s="123">
        <f>R21+AD21+U21+X21</f>
        <v>123719</v>
      </c>
      <c r="AH21" s="93">
        <f>S21+AE21+V21+Y21</f>
        <v>167114</v>
      </c>
      <c r="AI21" s="93">
        <f>T21+AF21+W21+Z21</f>
        <v>97305</v>
      </c>
    </row>
    <row r="22" spans="1:35" ht="12.75">
      <c r="A22" s="84"/>
      <c r="B22" s="130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127"/>
      <c r="Q22" s="128"/>
      <c r="R22" s="89"/>
      <c r="S22" s="90"/>
      <c r="T22" s="90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91"/>
      <c r="AG22" s="123"/>
      <c r="AH22" s="93"/>
      <c r="AI22" s="93"/>
    </row>
    <row r="23" spans="1:35" ht="12.75">
      <c r="A23" s="84" t="s">
        <v>141</v>
      </c>
      <c r="B23" s="85" t="s">
        <v>142</v>
      </c>
      <c r="C23" s="86">
        <v>71147</v>
      </c>
      <c r="D23" s="86">
        <v>70814</v>
      </c>
      <c r="E23" s="86">
        <v>70796</v>
      </c>
      <c r="F23" s="86">
        <v>22496</v>
      </c>
      <c r="G23" s="86">
        <v>22410</v>
      </c>
      <c r="H23" s="86">
        <v>22603</v>
      </c>
      <c r="I23" s="86">
        <v>13818</v>
      </c>
      <c r="J23" s="86">
        <v>15385</v>
      </c>
      <c r="K23" s="86">
        <v>14365</v>
      </c>
      <c r="L23" s="87">
        <v>1000</v>
      </c>
      <c r="M23" s="87">
        <v>1000</v>
      </c>
      <c r="N23" s="87">
        <v>180</v>
      </c>
      <c r="O23" s="87"/>
      <c r="P23" s="88"/>
      <c r="Q23" s="88"/>
      <c r="R23" s="89">
        <f aca="true" t="shared" si="1" ref="R23:T24">C23+F23+I23+L23+O23</f>
        <v>108461</v>
      </c>
      <c r="S23" s="90">
        <f t="shared" si="1"/>
        <v>109609</v>
      </c>
      <c r="T23" s="90">
        <f t="shared" si="1"/>
        <v>107944</v>
      </c>
      <c r="U23" s="87"/>
      <c r="V23" s="87">
        <v>17605</v>
      </c>
      <c r="W23" s="87">
        <v>8500</v>
      </c>
      <c r="X23" s="87"/>
      <c r="Y23" s="87"/>
      <c r="Z23" s="87"/>
      <c r="AA23" s="87"/>
      <c r="AB23" s="87"/>
      <c r="AC23" s="87"/>
      <c r="AD23" s="86"/>
      <c r="AE23" s="86"/>
      <c r="AF23" s="91"/>
      <c r="AG23" s="123">
        <f aca="true" t="shared" si="2" ref="AG23:AI24">R23+AD23+U23+X23</f>
        <v>108461</v>
      </c>
      <c r="AH23" s="93">
        <f t="shared" si="2"/>
        <v>127214</v>
      </c>
      <c r="AI23" s="93">
        <f t="shared" si="2"/>
        <v>116444</v>
      </c>
    </row>
    <row r="24" spans="1:35" ht="12.75">
      <c r="A24" s="84"/>
      <c r="B24" s="125" t="s">
        <v>143</v>
      </c>
      <c r="C24" s="86"/>
      <c r="D24" s="86"/>
      <c r="E24" s="86"/>
      <c r="F24" s="86"/>
      <c r="G24" s="86"/>
      <c r="H24" s="86"/>
      <c r="I24" s="86"/>
      <c r="J24" s="86"/>
      <c r="K24" s="86"/>
      <c r="L24" s="87">
        <v>1000</v>
      </c>
      <c r="M24" s="87">
        <v>1000</v>
      </c>
      <c r="N24" s="87">
        <v>180</v>
      </c>
      <c r="O24" s="87"/>
      <c r="P24" s="88"/>
      <c r="Q24" s="88"/>
      <c r="R24" s="89">
        <f t="shared" si="1"/>
        <v>1000</v>
      </c>
      <c r="S24" s="90">
        <f t="shared" si="1"/>
        <v>1000</v>
      </c>
      <c r="T24" s="90">
        <f t="shared" si="1"/>
        <v>180</v>
      </c>
      <c r="U24" s="87"/>
      <c r="V24" s="87"/>
      <c r="W24" s="87"/>
      <c r="X24" s="87"/>
      <c r="Y24" s="87"/>
      <c r="Z24" s="87"/>
      <c r="AA24" s="87"/>
      <c r="AB24" s="87"/>
      <c r="AC24" s="87"/>
      <c r="AD24" s="86"/>
      <c r="AE24" s="86"/>
      <c r="AF24" s="91"/>
      <c r="AG24" s="123">
        <f t="shared" si="2"/>
        <v>1000</v>
      </c>
      <c r="AH24" s="93">
        <f t="shared" si="2"/>
        <v>1000</v>
      </c>
      <c r="AI24" s="93">
        <f t="shared" si="2"/>
        <v>180</v>
      </c>
    </row>
    <row r="25" spans="1:35" ht="12.75">
      <c r="A25" s="84"/>
      <c r="B25" s="130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7"/>
      <c r="N25" s="87"/>
      <c r="O25" s="87"/>
      <c r="P25" s="88"/>
      <c r="Q25" s="88"/>
      <c r="R25" s="89"/>
      <c r="S25" s="90"/>
      <c r="T25" s="90"/>
      <c r="U25" s="87"/>
      <c r="V25" s="87"/>
      <c r="W25" s="87"/>
      <c r="X25" s="87"/>
      <c r="Y25" s="87"/>
      <c r="Z25" s="87"/>
      <c r="AA25" s="87"/>
      <c r="AB25" s="87"/>
      <c r="AC25" s="87"/>
      <c r="AD25" s="86"/>
      <c r="AE25" s="86"/>
      <c r="AF25" s="91"/>
      <c r="AG25" s="123"/>
      <c r="AH25" s="93"/>
      <c r="AI25" s="93"/>
    </row>
    <row r="26" spans="1:35" ht="12.75">
      <c r="A26" s="84" t="s">
        <v>144</v>
      </c>
      <c r="B26" s="85" t="s">
        <v>145</v>
      </c>
      <c r="C26" s="86">
        <v>138478</v>
      </c>
      <c r="D26" s="86">
        <v>136119</v>
      </c>
      <c r="E26" s="86">
        <v>125651</v>
      </c>
      <c r="F26" s="86">
        <v>43653</v>
      </c>
      <c r="G26" s="86">
        <v>42968</v>
      </c>
      <c r="H26" s="86">
        <v>39494</v>
      </c>
      <c r="I26" s="86">
        <v>85924</v>
      </c>
      <c r="J26" s="86">
        <v>84249</v>
      </c>
      <c r="K26" s="86">
        <v>79708</v>
      </c>
      <c r="L26" s="87">
        <v>437</v>
      </c>
      <c r="M26" s="87">
        <v>437</v>
      </c>
      <c r="N26" s="87">
        <v>387</v>
      </c>
      <c r="O26" s="87"/>
      <c r="P26" s="88"/>
      <c r="Q26" s="88"/>
      <c r="R26" s="89">
        <f aca="true" t="shared" si="3" ref="R26:T27">C26+F26+I26+L26+O26</f>
        <v>268492</v>
      </c>
      <c r="S26" s="90">
        <f t="shared" si="3"/>
        <v>263773</v>
      </c>
      <c r="T26" s="90">
        <f t="shared" si="3"/>
        <v>245240</v>
      </c>
      <c r="U26" s="87"/>
      <c r="V26" s="87">
        <v>210</v>
      </c>
      <c r="W26" s="87"/>
      <c r="X26" s="87"/>
      <c r="Y26" s="87"/>
      <c r="Z26" s="87"/>
      <c r="AA26" s="87"/>
      <c r="AB26" s="87"/>
      <c r="AC26" s="87"/>
      <c r="AD26" s="86"/>
      <c r="AE26" s="86"/>
      <c r="AF26" s="91"/>
      <c r="AG26" s="123">
        <f aca="true" t="shared" si="4" ref="AG26:AI27">R26+AD26+U26+X26</f>
        <v>268492</v>
      </c>
      <c r="AH26" s="93">
        <f t="shared" si="4"/>
        <v>263983</v>
      </c>
      <c r="AI26" s="93">
        <f t="shared" si="4"/>
        <v>245240</v>
      </c>
    </row>
    <row r="27" spans="1:35" ht="12.75">
      <c r="A27" s="84"/>
      <c r="B27" s="125" t="s">
        <v>143</v>
      </c>
      <c r="C27" s="86"/>
      <c r="D27" s="86"/>
      <c r="E27" s="86"/>
      <c r="F27" s="86"/>
      <c r="G27" s="86"/>
      <c r="H27" s="86"/>
      <c r="I27" s="86"/>
      <c r="J27" s="86"/>
      <c r="K27" s="86"/>
      <c r="L27" s="87">
        <v>437</v>
      </c>
      <c r="M27" s="87">
        <v>437</v>
      </c>
      <c r="N27" s="87">
        <v>387</v>
      </c>
      <c r="O27" s="87"/>
      <c r="P27" s="88"/>
      <c r="Q27" s="88"/>
      <c r="R27" s="89">
        <f t="shared" si="3"/>
        <v>437</v>
      </c>
      <c r="S27" s="90">
        <f t="shared" si="3"/>
        <v>437</v>
      </c>
      <c r="T27" s="90">
        <f t="shared" si="3"/>
        <v>387</v>
      </c>
      <c r="U27" s="87"/>
      <c r="V27" s="87"/>
      <c r="W27" s="87"/>
      <c r="X27" s="87"/>
      <c r="Y27" s="87"/>
      <c r="Z27" s="87"/>
      <c r="AA27" s="87"/>
      <c r="AB27" s="87"/>
      <c r="AC27" s="87"/>
      <c r="AD27" s="86"/>
      <c r="AE27" s="86"/>
      <c r="AF27" s="91"/>
      <c r="AG27" s="123">
        <f t="shared" si="4"/>
        <v>437</v>
      </c>
      <c r="AH27" s="93">
        <f t="shared" si="4"/>
        <v>437</v>
      </c>
      <c r="AI27" s="93">
        <f t="shared" si="4"/>
        <v>387</v>
      </c>
    </row>
    <row r="28" spans="1:35" ht="12.75">
      <c r="A28" s="94"/>
      <c r="B28" s="126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97"/>
      <c r="N28" s="97"/>
      <c r="O28" s="97"/>
      <c r="P28" s="98"/>
      <c r="Q28" s="98"/>
      <c r="R28" s="131"/>
      <c r="S28" s="132"/>
      <c r="T28" s="132"/>
      <c r="U28" s="97"/>
      <c r="V28" s="97"/>
      <c r="W28" s="97"/>
      <c r="X28" s="97"/>
      <c r="Y28" s="97"/>
      <c r="Z28" s="97"/>
      <c r="AA28" s="97"/>
      <c r="AB28" s="97"/>
      <c r="AC28" s="97"/>
      <c r="AD28" s="96"/>
      <c r="AE28" s="97"/>
      <c r="AF28" s="102"/>
      <c r="AG28" s="133"/>
      <c r="AH28" s="134"/>
      <c r="AI28" s="134"/>
    </row>
    <row r="29" spans="1:35" ht="12.75">
      <c r="A29" s="84" t="s">
        <v>146</v>
      </c>
      <c r="B29" s="126" t="s">
        <v>147</v>
      </c>
      <c r="C29" s="96"/>
      <c r="D29" s="96"/>
      <c r="E29" s="96">
        <v>10804</v>
      </c>
      <c r="F29" s="96"/>
      <c r="G29" s="96"/>
      <c r="H29" s="96">
        <v>3501</v>
      </c>
      <c r="I29" s="96"/>
      <c r="J29" s="96"/>
      <c r="K29" s="96">
        <v>1434</v>
      </c>
      <c r="L29" s="97"/>
      <c r="M29" s="97"/>
      <c r="N29" s="97"/>
      <c r="O29" s="97"/>
      <c r="P29" s="98"/>
      <c r="Q29" s="98"/>
      <c r="R29" s="132">
        <f>O29+L29+I29+F29+C29</f>
        <v>0</v>
      </c>
      <c r="S29" s="132">
        <f>P29+M29+J29+G29+D29</f>
        <v>0</v>
      </c>
      <c r="T29" s="132">
        <f>Q29+N29+K29+H29+E29</f>
        <v>15739</v>
      </c>
      <c r="U29" s="97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102"/>
      <c r="AG29" s="134">
        <f>AD29+AA29+X29+U29+R29</f>
        <v>0</v>
      </c>
      <c r="AH29" s="134">
        <f>AE29+AB29+Y29+V29+S29</f>
        <v>0</v>
      </c>
      <c r="AI29" s="134">
        <f>AF29+AC29+Z29+W29+T29</f>
        <v>15739</v>
      </c>
    </row>
    <row r="30" spans="1:35" ht="12.75">
      <c r="A30" s="135"/>
      <c r="B30" s="129"/>
      <c r="C30" s="96"/>
      <c r="D30" s="96"/>
      <c r="E30" s="96"/>
      <c r="F30" s="96"/>
      <c r="G30" s="96"/>
      <c r="H30" s="96"/>
      <c r="I30" s="96"/>
      <c r="J30" s="96"/>
      <c r="K30" s="96"/>
      <c r="L30" s="97"/>
      <c r="M30" s="97"/>
      <c r="N30" s="97"/>
      <c r="O30" s="97"/>
      <c r="P30" s="98"/>
      <c r="Q30" s="98"/>
      <c r="R30" s="99"/>
      <c r="S30" s="100"/>
      <c r="T30" s="100"/>
      <c r="U30" s="97"/>
      <c r="V30" s="97"/>
      <c r="W30" s="97"/>
      <c r="X30" s="97"/>
      <c r="Y30" s="97"/>
      <c r="Z30" s="97"/>
      <c r="AA30" s="97"/>
      <c r="AB30" s="97"/>
      <c r="AC30" s="97"/>
      <c r="AD30" s="96"/>
      <c r="AE30" s="136"/>
      <c r="AF30" s="102"/>
      <c r="AG30" s="133"/>
      <c r="AH30" s="134"/>
      <c r="AI30" s="134"/>
    </row>
    <row r="31" spans="1:35" ht="32.25">
      <c r="A31" s="105"/>
      <c r="B31" s="137" t="s">
        <v>148</v>
      </c>
      <c r="C31" s="138">
        <f aca="true" t="shared" si="5" ref="C31:AI31">SUM(C12:C30)-C24-C27-C19</f>
        <v>528137</v>
      </c>
      <c r="D31" s="138">
        <f t="shared" si="5"/>
        <v>531970</v>
      </c>
      <c r="E31" s="138">
        <f t="shared" si="5"/>
        <v>506567</v>
      </c>
      <c r="F31" s="138">
        <f t="shared" si="5"/>
        <v>168025</v>
      </c>
      <c r="G31" s="138">
        <f t="shared" si="5"/>
        <v>168711</v>
      </c>
      <c r="H31" s="138">
        <f t="shared" si="5"/>
        <v>160275</v>
      </c>
      <c r="I31" s="138">
        <f t="shared" si="5"/>
        <v>268866</v>
      </c>
      <c r="J31" s="138">
        <f t="shared" si="5"/>
        <v>296715</v>
      </c>
      <c r="K31" s="138">
        <f t="shared" si="5"/>
        <v>266320</v>
      </c>
      <c r="L31" s="138">
        <f t="shared" si="5"/>
        <v>1437</v>
      </c>
      <c r="M31" s="138">
        <f t="shared" si="5"/>
        <v>1437</v>
      </c>
      <c r="N31" s="138">
        <f t="shared" si="5"/>
        <v>567</v>
      </c>
      <c r="O31" s="138">
        <f t="shared" si="5"/>
        <v>0</v>
      </c>
      <c r="P31" s="138">
        <f t="shared" si="5"/>
        <v>0</v>
      </c>
      <c r="Q31" s="138">
        <f t="shared" si="5"/>
        <v>0</v>
      </c>
      <c r="R31" s="138">
        <f t="shared" si="5"/>
        <v>966465</v>
      </c>
      <c r="S31" s="138">
        <f t="shared" si="5"/>
        <v>998833</v>
      </c>
      <c r="T31" s="138">
        <f t="shared" si="5"/>
        <v>933729</v>
      </c>
      <c r="U31" s="138">
        <f t="shared" si="5"/>
        <v>0</v>
      </c>
      <c r="V31" s="138">
        <f t="shared" si="5"/>
        <v>24555</v>
      </c>
      <c r="W31" s="138">
        <f t="shared" si="5"/>
        <v>8500</v>
      </c>
      <c r="X31" s="138">
        <f t="shared" si="5"/>
        <v>0</v>
      </c>
      <c r="Y31" s="138">
        <f t="shared" si="5"/>
        <v>0</v>
      </c>
      <c r="Z31" s="138">
        <f t="shared" si="5"/>
        <v>0</v>
      </c>
      <c r="AA31" s="138">
        <f t="shared" si="5"/>
        <v>0</v>
      </c>
      <c r="AB31" s="138">
        <f t="shared" si="5"/>
        <v>0</v>
      </c>
      <c r="AC31" s="138">
        <f t="shared" si="5"/>
        <v>0</v>
      </c>
      <c r="AD31" s="138">
        <f t="shared" si="5"/>
        <v>0</v>
      </c>
      <c r="AE31" s="138">
        <f t="shared" si="5"/>
        <v>0</v>
      </c>
      <c r="AF31" s="138">
        <f t="shared" si="5"/>
        <v>0</v>
      </c>
      <c r="AG31" s="138">
        <f t="shared" si="5"/>
        <v>966465</v>
      </c>
      <c r="AH31" s="138">
        <f t="shared" si="5"/>
        <v>1023388</v>
      </c>
      <c r="AI31" s="139">
        <f t="shared" si="5"/>
        <v>942229</v>
      </c>
    </row>
    <row r="32" spans="1:35" ht="12.75">
      <c r="A32" s="140"/>
      <c r="B32" s="113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88"/>
      <c r="R32" s="141"/>
      <c r="S32" s="142"/>
      <c r="T32" s="142"/>
      <c r="U32" s="87"/>
      <c r="V32" s="87"/>
      <c r="W32" s="87"/>
      <c r="X32" s="87"/>
      <c r="Y32" s="87"/>
      <c r="Z32" s="87"/>
      <c r="AA32" s="87"/>
      <c r="AB32" s="87"/>
      <c r="AC32" s="143"/>
      <c r="AD32" s="143"/>
      <c r="AE32" s="143"/>
      <c r="AF32" s="144"/>
      <c r="AG32" s="123"/>
      <c r="AH32" s="93"/>
      <c r="AI32" s="93"/>
    </row>
    <row r="33" spans="1:35" ht="12.75">
      <c r="A33" s="84" t="s">
        <v>149</v>
      </c>
      <c r="B33" s="130" t="s">
        <v>150</v>
      </c>
      <c r="C33" s="86">
        <v>73</v>
      </c>
      <c r="D33" s="86">
        <v>487</v>
      </c>
      <c r="E33" s="86"/>
      <c r="F33" s="86">
        <v>27</v>
      </c>
      <c r="G33" s="86">
        <v>172</v>
      </c>
      <c r="H33" s="86"/>
      <c r="I33" s="86">
        <v>430</v>
      </c>
      <c r="J33" s="86">
        <v>567</v>
      </c>
      <c r="K33" s="86">
        <v>650</v>
      </c>
      <c r="L33" s="87">
        <v>25</v>
      </c>
      <c r="M33" s="87">
        <v>25</v>
      </c>
      <c r="N33" s="87">
        <v>50</v>
      </c>
      <c r="O33" s="88"/>
      <c r="P33" s="88"/>
      <c r="Q33" s="88"/>
      <c r="R33" s="89">
        <f>C33+F33+I33+L33+O33</f>
        <v>555</v>
      </c>
      <c r="S33" s="90">
        <f>D33+G33+J33+M33+P33</f>
        <v>1251</v>
      </c>
      <c r="T33" s="90">
        <f>E33+H33+K33+N33+Q33</f>
        <v>700</v>
      </c>
      <c r="U33" s="87"/>
      <c r="V33" s="87"/>
      <c r="W33" s="87"/>
      <c r="X33" s="87"/>
      <c r="Y33" s="87"/>
      <c r="Z33" s="87"/>
      <c r="AA33" s="87"/>
      <c r="AB33" s="87"/>
      <c r="AC33" s="86"/>
      <c r="AD33" s="86"/>
      <c r="AE33" s="86"/>
      <c r="AF33" s="145"/>
      <c r="AG33" s="123">
        <f>R33+AD33+U33+X33</f>
        <v>555</v>
      </c>
      <c r="AH33" s="93">
        <f>S33+AE33+V33+Y33</f>
        <v>1251</v>
      </c>
      <c r="AI33" s="93">
        <f>T33+AF33+W33+Z33</f>
        <v>700</v>
      </c>
    </row>
    <row r="34" spans="1:35" ht="12.75">
      <c r="A34" s="84"/>
      <c r="B34" s="130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87"/>
      <c r="N34" s="87"/>
      <c r="O34" s="88"/>
      <c r="P34" s="88"/>
      <c r="Q34" s="88"/>
      <c r="R34" s="89"/>
      <c r="S34" s="90"/>
      <c r="T34" s="90"/>
      <c r="U34" s="87"/>
      <c r="V34" s="87"/>
      <c r="W34" s="87"/>
      <c r="X34" s="87"/>
      <c r="Y34" s="87"/>
      <c r="Z34" s="87"/>
      <c r="AA34" s="87"/>
      <c r="AB34" s="87"/>
      <c r="AC34" s="86"/>
      <c r="AD34" s="86"/>
      <c r="AE34" s="86"/>
      <c r="AF34" s="145"/>
      <c r="AG34" s="123"/>
      <c r="AH34" s="93"/>
      <c r="AI34" s="93"/>
    </row>
    <row r="35" spans="1:35" ht="12.75">
      <c r="A35" s="84" t="s">
        <v>151</v>
      </c>
      <c r="B35" s="130" t="s">
        <v>152</v>
      </c>
      <c r="C35" s="86">
        <v>132569</v>
      </c>
      <c r="D35" s="86">
        <v>133724</v>
      </c>
      <c r="E35" s="86">
        <v>153026</v>
      </c>
      <c r="F35" s="86">
        <v>42412</v>
      </c>
      <c r="G35" s="86">
        <v>42715</v>
      </c>
      <c r="H35" s="86">
        <v>46514</v>
      </c>
      <c r="I35" s="86">
        <v>138320</v>
      </c>
      <c r="J35" s="86">
        <v>168958</v>
      </c>
      <c r="K35" s="86">
        <v>156586</v>
      </c>
      <c r="L35" s="87">
        <v>62221</v>
      </c>
      <c r="M35" s="87">
        <v>101975</v>
      </c>
      <c r="N35" s="87">
        <v>91866</v>
      </c>
      <c r="O35" s="88">
        <v>317550</v>
      </c>
      <c r="P35" s="88">
        <v>319811</v>
      </c>
      <c r="Q35" s="88">
        <v>44384</v>
      </c>
      <c r="R35" s="89">
        <f aca="true" t="shared" si="6" ref="R35:T39">C35+F35+I35+L35+O35</f>
        <v>693072</v>
      </c>
      <c r="S35" s="90">
        <f t="shared" si="6"/>
        <v>767183</v>
      </c>
      <c r="T35" s="90">
        <f t="shared" si="6"/>
        <v>492376</v>
      </c>
      <c r="U35" s="87">
        <v>132265</v>
      </c>
      <c r="V35" s="87">
        <v>161654</v>
      </c>
      <c r="W35" s="87">
        <v>946145</v>
      </c>
      <c r="X35" s="87"/>
      <c r="Y35" s="87">
        <v>9257</v>
      </c>
      <c r="Z35" s="87">
        <v>38560</v>
      </c>
      <c r="AA35" s="87">
        <v>442350</v>
      </c>
      <c r="AB35" s="87">
        <v>380350</v>
      </c>
      <c r="AC35" s="86">
        <v>0</v>
      </c>
      <c r="AD35" s="86">
        <v>243543</v>
      </c>
      <c r="AE35" s="86">
        <v>243543</v>
      </c>
      <c r="AF35" s="145">
        <v>387663</v>
      </c>
      <c r="AG35" s="123">
        <f>R35+AD35+U35+X35+AA35</f>
        <v>1511230</v>
      </c>
      <c r="AH35" s="123">
        <f>S35+AE35+V35+Y35+AB35</f>
        <v>1561987</v>
      </c>
      <c r="AI35" s="146">
        <f>T35+AF35+W35+Z35+AC35</f>
        <v>1864744</v>
      </c>
    </row>
    <row r="36" spans="1:35" ht="12.75">
      <c r="A36" s="84"/>
      <c r="B36" s="147" t="s">
        <v>153</v>
      </c>
      <c r="C36" s="96"/>
      <c r="D36" s="96"/>
      <c r="E36" s="96"/>
      <c r="F36" s="96"/>
      <c r="G36" s="96"/>
      <c r="H36" s="96"/>
      <c r="I36" s="96"/>
      <c r="J36" s="96"/>
      <c r="K36" s="96"/>
      <c r="L36" s="86">
        <v>23971</v>
      </c>
      <c r="M36" s="86">
        <v>27916</v>
      </c>
      <c r="N36" s="86">
        <v>34143</v>
      </c>
      <c r="O36" s="88"/>
      <c r="P36" s="88"/>
      <c r="Q36" s="88"/>
      <c r="R36" s="89">
        <f t="shared" si="6"/>
        <v>23971</v>
      </c>
      <c r="S36" s="90">
        <f t="shared" si="6"/>
        <v>27916</v>
      </c>
      <c r="T36" s="90">
        <f t="shared" si="6"/>
        <v>34143</v>
      </c>
      <c r="U36" s="86"/>
      <c r="V36" s="86"/>
      <c r="W36" s="86"/>
      <c r="X36" s="96"/>
      <c r="Y36" s="96"/>
      <c r="Z36" s="96"/>
      <c r="AA36" s="96"/>
      <c r="AB36" s="96"/>
      <c r="AC36" s="86"/>
      <c r="AD36" s="86"/>
      <c r="AE36" s="86"/>
      <c r="AF36" s="145"/>
      <c r="AG36" s="123">
        <f aca="true" t="shared" si="7" ref="AG36:AI39">R36+AD36+U36+X36</f>
        <v>23971</v>
      </c>
      <c r="AH36" s="93">
        <f t="shared" si="7"/>
        <v>27916</v>
      </c>
      <c r="AI36" s="93">
        <f t="shared" si="7"/>
        <v>34143</v>
      </c>
    </row>
    <row r="37" spans="1:35" ht="12.75">
      <c r="A37" s="84"/>
      <c r="B37" s="147" t="s">
        <v>154</v>
      </c>
      <c r="C37" s="96"/>
      <c r="D37" s="96"/>
      <c r="E37" s="96"/>
      <c r="F37" s="96"/>
      <c r="G37" s="96"/>
      <c r="H37" s="96"/>
      <c r="I37" s="96"/>
      <c r="J37" s="96"/>
      <c r="K37" s="96"/>
      <c r="L37" s="86">
        <v>38250</v>
      </c>
      <c r="M37" s="86">
        <v>38250</v>
      </c>
      <c r="N37" s="86">
        <v>44635</v>
      </c>
      <c r="O37" s="88">
        <v>550</v>
      </c>
      <c r="P37" s="88">
        <v>2811</v>
      </c>
      <c r="Q37" s="88">
        <v>44384</v>
      </c>
      <c r="R37" s="89">
        <f t="shared" si="6"/>
        <v>38800</v>
      </c>
      <c r="S37" s="90">
        <f t="shared" si="6"/>
        <v>41061</v>
      </c>
      <c r="T37" s="90">
        <f t="shared" si="6"/>
        <v>89019</v>
      </c>
      <c r="U37" s="86"/>
      <c r="V37" s="86"/>
      <c r="W37" s="86"/>
      <c r="X37" s="96"/>
      <c r="Y37" s="96"/>
      <c r="Z37" s="96">
        <v>38560</v>
      </c>
      <c r="AA37" s="96"/>
      <c r="AB37" s="96"/>
      <c r="AC37" s="86"/>
      <c r="AD37" s="86"/>
      <c r="AE37" s="86"/>
      <c r="AF37" s="145">
        <v>380000</v>
      </c>
      <c r="AG37" s="123">
        <f t="shared" si="7"/>
        <v>38800</v>
      </c>
      <c r="AH37" s="93">
        <f t="shared" si="7"/>
        <v>41061</v>
      </c>
      <c r="AI37" s="93">
        <f t="shared" si="7"/>
        <v>507579</v>
      </c>
    </row>
    <row r="38" spans="1:35" ht="12.75">
      <c r="A38" s="84"/>
      <c r="B38" s="147" t="s">
        <v>155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148">
        <v>317000</v>
      </c>
      <c r="P38" s="148">
        <v>317000</v>
      </c>
      <c r="Q38" s="148"/>
      <c r="R38" s="89">
        <f t="shared" si="6"/>
        <v>317000</v>
      </c>
      <c r="S38" s="90">
        <f t="shared" si="6"/>
        <v>317000</v>
      </c>
      <c r="T38" s="90">
        <f t="shared" si="6"/>
        <v>0</v>
      </c>
      <c r="U38" s="96"/>
      <c r="V38" s="96"/>
      <c r="W38" s="96"/>
      <c r="X38" s="96"/>
      <c r="Y38" s="96"/>
      <c r="Z38" s="96"/>
      <c r="AA38" s="96"/>
      <c r="AB38" s="96"/>
      <c r="AC38" s="86"/>
      <c r="AD38" s="86">
        <v>243543</v>
      </c>
      <c r="AE38" s="86">
        <v>243543</v>
      </c>
      <c r="AF38" s="145">
        <v>7663</v>
      </c>
      <c r="AG38" s="123">
        <f t="shared" si="7"/>
        <v>560543</v>
      </c>
      <c r="AH38" s="93">
        <f t="shared" si="7"/>
        <v>560543</v>
      </c>
      <c r="AI38" s="93">
        <f t="shared" si="7"/>
        <v>7663</v>
      </c>
    </row>
    <row r="39" spans="1:35" ht="12.75">
      <c r="A39" s="84"/>
      <c r="B39" s="147" t="s">
        <v>156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>
        <v>35809</v>
      </c>
      <c r="N39" s="96">
        <v>13088</v>
      </c>
      <c r="O39" s="148"/>
      <c r="P39" s="148"/>
      <c r="Q39" s="148"/>
      <c r="R39" s="89">
        <f t="shared" si="6"/>
        <v>0</v>
      </c>
      <c r="S39" s="90">
        <f t="shared" si="6"/>
        <v>35809</v>
      </c>
      <c r="T39" s="90">
        <f t="shared" si="6"/>
        <v>13088</v>
      </c>
      <c r="U39" s="96"/>
      <c r="V39" s="96"/>
      <c r="W39" s="96"/>
      <c r="X39" s="96"/>
      <c r="Y39" s="96"/>
      <c r="Z39" s="96"/>
      <c r="AA39" s="96"/>
      <c r="AB39" s="96"/>
      <c r="AC39" s="86"/>
      <c r="AD39" s="86"/>
      <c r="AE39" s="86"/>
      <c r="AF39" s="145"/>
      <c r="AG39" s="123">
        <f t="shared" si="7"/>
        <v>0</v>
      </c>
      <c r="AH39" s="93">
        <f t="shared" si="7"/>
        <v>35809</v>
      </c>
      <c r="AI39" s="93">
        <f t="shared" si="7"/>
        <v>13088</v>
      </c>
    </row>
    <row r="40" spans="1:35" ht="12.75">
      <c r="A40" s="94"/>
      <c r="B40" s="147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149"/>
      <c r="Q40" s="149"/>
      <c r="R40" s="131"/>
      <c r="S40" s="132"/>
      <c r="T40" s="132"/>
      <c r="U40" s="96"/>
      <c r="V40" s="96"/>
      <c r="W40" s="96"/>
      <c r="X40" s="96"/>
      <c r="Y40" s="96"/>
      <c r="Z40" s="96"/>
      <c r="AA40" s="96"/>
      <c r="AB40" s="96"/>
      <c r="AC40" s="101"/>
      <c r="AD40" s="101"/>
      <c r="AE40" s="101"/>
      <c r="AF40" s="150"/>
      <c r="AG40" s="151"/>
      <c r="AH40" s="152"/>
      <c r="AI40" s="152"/>
    </row>
    <row r="41" spans="1:35" ht="33.75">
      <c r="A41" s="105"/>
      <c r="B41" s="106" t="s">
        <v>157</v>
      </c>
      <c r="C41" s="107">
        <f aca="true" t="shared" si="8" ref="C41:AI41">SUM(C31:C35)</f>
        <v>660779</v>
      </c>
      <c r="D41" s="107">
        <f t="shared" si="8"/>
        <v>666181</v>
      </c>
      <c r="E41" s="107">
        <f t="shared" si="8"/>
        <v>659593</v>
      </c>
      <c r="F41" s="107">
        <f t="shared" si="8"/>
        <v>210464</v>
      </c>
      <c r="G41" s="107">
        <f t="shared" si="8"/>
        <v>211598</v>
      </c>
      <c r="H41" s="107">
        <f t="shared" si="8"/>
        <v>206789</v>
      </c>
      <c r="I41" s="107">
        <f t="shared" si="8"/>
        <v>407616</v>
      </c>
      <c r="J41" s="107">
        <f t="shared" si="8"/>
        <v>466240</v>
      </c>
      <c r="K41" s="107">
        <f t="shared" si="8"/>
        <v>423556</v>
      </c>
      <c r="L41" s="107">
        <f t="shared" si="8"/>
        <v>63683</v>
      </c>
      <c r="M41" s="107">
        <f t="shared" si="8"/>
        <v>103437</v>
      </c>
      <c r="N41" s="107">
        <f t="shared" si="8"/>
        <v>92483</v>
      </c>
      <c r="O41" s="107">
        <f t="shared" si="8"/>
        <v>317550</v>
      </c>
      <c r="P41" s="108">
        <f t="shared" si="8"/>
        <v>319811</v>
      </c>
      <c r="Q41" s="108">
        <f t="shared" si="8"/>
        <v>44384</v>
      </c>
      <c r="R41" s="109">
        <f t="shared" si="8"/>
        <v>1660092</v>
      </c>
      <c r="S41" s="110">
        <f t="shared" si="8"/>
        <v>1767267</v>
      </c>
      <c r="T41" s="110">
        <f t="shared" si="8"/>
        <v>1426805</v>
      </c>
      <c r="U41" s="107">
        <f t="shared" si="8"/>
        <v>132265</v>
      </c>
      <c r="V41" s="107">
        <f t="shared" si="8"/>
        <v>186209</v>
      </c>
      <c r="W41" s="107">
        <f t="shared" si="8"/>
        <v>954645</v>
      </c>
      <c r="X41" s="107">
        <f t="shared" si="8"/>
        <v>0</v>
      </c>
      <c r="Y41" s="107">
        <f t="shared" si="8"/>
        <v>9257</v>
      </c>
      <c r="Z41" s="107">
        <f t="shared" si="8"/>
        <v>38560</v>
      </c>
      <c r="AA41" s="107">
        <f t="shared" si="8"/>
        <v>442350</v>
      </c>
      <c r="AB41" s="107">
        <f t="shared" si="8"/>
        <v>380350</v>
      </c>
      <c r="AC41" s="107">
        <f t="shared" si="8"/>
        <v>0</v>
      </c>
      <c r="AD41" s="108">
        <f t="shared" si="8"/>
        <v>243543</v>
      </c>
      <c r="AE41" s="107">
        <f t="shared" si="8"/>
        <v>243543</v>
      </c>
      <c r="AF41" s="153">
        <f t="shared" si="8"/>
        <v>387663</v>
      </c>
      <c r="AG41" s="109">
        <f t="shared" si="8"/>
        <v>2478250</v>
      </c>
      <c r="AH41" s="111">
        <f t="shared" si="8"/>
        <v>2586626</v>
      </c>
      <c r="AI41" s="111">
        <f t="shared" si="8"/>
        <v>2807673</v>
      </c>
    </row>
    <row r="42" spans="1:35" ht="12.75">
      <c r="A42" s="154"/>
      <c r="B42" s="15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56"/>
      <c r="Q42" s="156"/>
      <c r="R42" s="157"/>
      <c r="S42" s="158"/>
      <c r="T42" s="158"/>
      <c r="U42" s="136"/>
      <c r="V42" s="136"/>
      <c r="W42" s="136"/>
      <c r="X42" s="159"/>
      <c r="Y42" s="159"/>
      <c r="Z42" s="159"/>
      <c r="AA42" s="159"/>
      <c r="AB42" s="159"/>
      <c r="AC42" s="159"/>
      <c r="AD42" s="156"/>
      <c r="AE42" s="136"/>
      <c r="AF42" s="160"/>
      <c r="AG42" s="161"/>
      <c r="AH42" s="162"/>
      <c r="AI42" s="162"/>
    </row>
    <row r="43" spans="1:35" ht="25.5" customHeight="1">
      <c r="A43" s="105"/>
      <c r="B43" s="137" t="s">
        <v>158</v>
      </c>
      <c r="C43" s="138">
        <f aca="true" t="shared" si="9" ref="C43:AI43">C10+C41</f>
        <v>866709</v>
      </c>
      <c r="D43" s="138">
        <f t="shared" si="9"/>
        <v>877724</v>
      </c>
      <c r="E43" s="138">
        <f t="shared" si="9"/>
        <v>882678</v>
      </c>
      <c r="F43" s="138">
        <f t="shared" si="9"/>
        <v>277084</v>
      </c>
      <c r="G43" s="138">
        <f t="shared" si="9"/>
        <v>280014</v>
      </c>
      <c r="H43" s="138">
        <f t="shared" si="9"/>
        <v>279246</v>
      </c>
      <c r="I43" s="138">
        <f t="shared" si="9"/>
        <v>600702</v>
      </c>
      <c r="J43" s="138">
        <f t="shared" si="9"/>
        <v>690028</v>
      </c>
      <c r="K43" s="138">
        <f t="shared" si="9"/>
        <v>676288</v>
      </c>
      <c r="L43" s="138">
        <f t="shared" si="9"/>
        <v>63683</v>
      </c>
      <c r="M43" s="138">
        <f t="shared" si="9"/>
        <v>104483</v>
      </c>
      <c r="N43" s="138">
        <f t="shared" si="9"/>
        <v>92483</v>
      </c>
      <c r="O43" s="138">
        <f t="shared" si="9"/>
        <v>317550</v>
      </c>
      <c r="P43" s="163">
        <f t="shared" si="9"/>
        <v>319811</v>
      </c>
      <c r="Q43" s="163">
        <f t="shared" si="9"/>
        <v>44384</v>
      </c>
      <c r="R43" s="164">
        <f t="shared" si="9"/>
        <v>2125728</v>
      </c>
      <c r="S43" s="139">
        <f t="shared" si="9"/>
        <v>2272060</v>
      </c>
      <c r="T43" s="139">
        <f t="shared" si="9"/>
        <v>1975079</v>
      </c>
      <c r="U43" s="138">
        <f t="shared" si="9"/>
        <v>132265</v>
      </c>
      <c r="V43" s="138">
        <f t="shared" si="9"/>
        <v>196209</v>
      </c>
      <c r="W43" s="138">
        <f t="shared" si="9"/>
        <v>954645</v>
      </c>
      <c r="X43" s="138">
        <f t="shared" si="9"/>
        <v>0</v>
      </c>
      <c r="Y43" s="138">
        <f t="shared" si="9"/>
        <v>9257</v>
      </c>
      <c r="Z43" s="138">
        <f t="shared" si="9"/>
        <v>38560</v>
      </c>
      <c r="AA43" s="138">
        <f t="shared" si="9"/>
        <v>442350</v>
      </c>
      <c r="AB43" s="138">
        <f t="shared" si="9"/>
        <v>380350</v>
      </c>
      <c r="AC43" s="138">
        <f t="shared" si="9"/>
        <v>0</v>
      </c>
      <c r="AD43" s="163">
        <f t="shared" si="9"/>
        <v>243543</v>
      </c>
      <c r="AE43" s="138">
        <f t="shared" si="9"/>
        <v>243543</v>
      </c>
      <c r="AF43" s="165">
        <f t="shared" si="9"/>
        <v>387663</v>
      </c>
      <c r="AG43" s="164">
        <f t="shared" si="9"/>
        <v>2943886</v>
      </c>
      <c r="AH43" s="166">
        <f t="shared" si="9"/>
        <v>3101419</v>
      </c>
      <c r="AI43" s="166">
        <f t="shared" si="9"/>
        <v>3355947</v>
      </c>
    </row>
    <row r="44" spans="1:35" ht="36.75" customHeight="1">
      <c r="A44" s="105"/>
      <c r="B44" s="167" t="s">
        <v>159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>
        <f>L39</f>
        <v>0</v>
      </c>
      <c r="M44" s="168">
        <f>M39</f>
        <v>35809</v>
      </c>
      <c r="N44" s="168">
        <f>N39</f>
        <v>13088</v>
      </c>
      <c r="O44" s="168"/>
      <c r="P44" s="169"/>
      <c r="Q44" s="169"/>
      <c r="R44" s="141">
        <f>C44+F44+I44+L44+O44</f>
        <v>0</v>
      </c>
      <c r="S44" s="142">
        <f>D44+G44+J44+M44+P44</f>
        <v>35809</v>
      </c>
      <c r="T44" s="142">
        <f>E44+H44+K44+N44+Q44</f>
        <v>13088</v>
      </c>
      <c r="U44" s="170"/>
      <c r="V44" s="170"/>
      <c r="W44" s="170"/>
      <c r="X44" s="170"/>
      <c r="Y44" s="170"/>
      <c r="Z44" s="170"/>
      <c r="AA44" s="170"/>
      <c r="AB44" s="170"/>
      <c r="AC44" s="170"/>
      <c r="AD44" s="169"/>
      <c r="AE44" s="171"/>
      <c r="AF44" s="172"/>
      <c r="AG44" s="123">
        <f>R44+AD44+U44+X44</f>
        <v>0</v>
      </c>
      <c r="AH44" s="93">
        <f>S44+AE44+V44+Y44</f>
        <v>35809</v>
      </c>
      <c r="AI44" s="93">
        <f>T44+AF44+W44+Z44</f>
        <v>13088</v>
      </c>
    </row>
    <row r="45" spans="1:35" ht="25.5" customHeight="1">
      <c r="A45" s="105"/>
      <c r="B45" s="173" t="s">
        <v>160</v>
      </c>
      <c r="C45" s="174">
        <f aca="true" t="shared" si="10" ref="C45:AI45">C43-C44</f>
        <v>866709</v>
      </c>
      <c r="D45" s="174">
        <f t="shared" si="10"/>
        <v>877724</v>
      </c>
      <c r="E45" s="174">
        <f t="shared" si="10"/>
        <v>882678</v>
      </c>
      <c r="F45" s="174">
        <f t="shared" si="10"/>
        <v>277084</v>
      </c>
      <c r="G45" s="174">
        <f t="shared" si="10"/>
        <v>280014</v>
      </c>
      <c r="H45" s="174">
        <f t="shared" si="10"/>
        <v>279246</v>
      </c>
      <c r="I45" s="174">
        <f t="shared" si="10"/>
        <v>600702</v>
      </c>
      <c r="J45" s="174">
        <f t="shared" si="10"/>
        <v>690028</v>
      </c>
      <c r="K45" s="174">
        <f t="shared" si="10"/>
        <v>676288</v>
      </c>
      <c r="L45" s="174">
        <f t="shared" si="10"/>
        <v>63683</v>
      </c>
      <c r="M45" s="174">
        <f t="shared" si="10"/>
        <v>68674</v>
      </c>
      <c r="N45" s="174">
        <f t="shared" si="10"/>
        <v>79395</v>
      </c>
      <c r="O45" s="174">
        <f t="shared" si="10"/>
        <v>317550</v>
      </c>
      <c r="P45" s="175">
        <f t="shared" si="10"/>
        <v>319811</v>
      </c>
      <c r="Q45" s="175">
        <f t="shared" si="10"/>
        <v>44384</v>
      </c>
      <c r="R45" s="176">
        <f t="shared" si="10"/>
        <v>2125728</v>
      </c>
      <c r="S45" s="177">
        <f t="shared" si="10"/>
        <v>2236251</v>
      </c>
      <c r="T45" s="177">
        <f t="shared" si="10"/>
        <v>1961991</v>
      </c>
      <c r="U45" s="174">
        <f t="shared" si="10"/>
        <v>132265</v>
      </c>
      <c r="V45" s="174">
        <f t="shared" si="10"/>
        <v>196209</v>
      </c>
      <c r="W45" s="174">
        <f t="shared" si="10"/>
        <v>954645</v>
      </c>
      <c r="X45" s="174">
        <f t="shared" si="10"/>
        <v>0</v>
      </c>
      <c r="Y45" s="174">
        <f t="shared" si="10"/>
        <v>9257</v>
      </c>
      <c r="Z45" s="174">
        <f t="shared" si="10"/>
        <v>38560</v>
      </c>
      <c r="AA45" s="174">
        <f t="shared" si="10"/>
        <v>442350</v>
      </c>
      <c r="AB45" s="174">
        <f t="shared" si="10"/>
        <v>380350</v>
      </c>
      <c r="AC45" s="174">
        <f t="shared" si="10"/>
        <v>0</v>
      </c>
      <c r="AD45" s="175">
        <f t="shared" si="10"/>
        <v>243543</v>
      </c>
      <c r="AE45" s="174">
        <f t="shared" si="10"/>
        <v>243543</v>
      </c>
      <c r="AF45" s="178">
        <f t="shared" si="10"/>
        <v>387663</v>
      </c>
      <c r="AG45" s="176">
        <f t="shared" si="10"/>
        <v>2943886</v>
      </c>
      <c r="AH45" s="179">
        <f t="shared" si="10"/>
        <v>3065610</v>
      </c>
      <c r="AI45" s="179">
        <f t="shared" si="10"/>
        <v>3342859</v>
      </c>
    </row>
    <row r="46" spans="2:35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21:35" ht="12.75"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</sheetData>
  <mergeCells count="13">
    <mergeCell ref="B2:U2"/>
    <mergeCell ref="A5:A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</mergeCells>
  <printOptions/>
  <pageMargins left="0" right="0" top="0.39375" bottom="0.39375" header="0.5118055555555556" footer="0.5118055555555556"/>
  <pageSetup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7"/>
  <sheetViews>
    <sheetView workbookViewId="0" topLeftCell="W22">
      <selection activeCell="P26" sqref="P26"/>
    </sheetView>
  </sheetViews>
  <sheetFormatPr defaultColWidth="9.00390625" defaultRowHeight="12.75"/>
  <cols>
    <col min="1" max="1" width="4.875" style="0" customWidth="1"/>
    <col min="2" max="2" width="14.375" style="0" customWidth="1"/>
    <col min="3" max="39" width="7.125" style="0" customWidth="1"/>
    <col min="40" max="40" width="8.625" style="0" customWidth="1"/>
    <col min="41" max="41" width="7.25390625" style="0" customWidth="1"/>
  </cols>
  <sheetData>
    <row r="1" spans="2:31" ht="12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645" t="s">
        <v>161</v>
      </c>
      <c r="X1" s="645"/>
      <c r="Y1" s="645"/>
      <c r="Z1" s="645"/>
      <c r="AA1" s="645"/>
      <c r="AB1" s="645"/>
      <c r="AC1" s="645"/>
      <c r="AD1" s="27"/>
      <c r="AE1" s="27"/>
    </row>
    <row r="2" spans="2:31" ht="12.7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80"/>
      <c r="X2" s="180"/>
      <c r="Y2" s="180"/>
      <c r="Z2" s="180"/>
      <c r="AA2" s="180"/>
      <c r="AB2" s="180"/>
      <c r="AC2" s="180"/>
      <c r="AD2" s="27"/>
      <c r="AE2" s="27"/>
    </row>
    <row r="3" spans="2:31" ht="12.75">
      <c r="B3" s="647" t="s">
        <v>162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7"/>
      <c r="Y3" s="67"/>
      <c r="Z3" s="67"/>
      <c r="AA3" s="67"/>
      <c r="AB3" s="67"/>
      <c r="AC3" s="27"/>
      <c r="AD3" s="27"/>
      <c r="AE3" s="27"/>
    </row>
    <row r="4" spans="2:31" ht="12.7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27"/>
      <c r="AD4" s="27"/>
      <c r="AE4" s="27"/>
    </row>
    <row r="5" spans="2:31" ht="12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 t="s">
        <v>163</v>
      </c>
      <c r="AD5" s="27"/>
      <c r="AE5" s="27"/>
    </row>
    <row r="6" spans="2:31" ht="12.75">
      <c r="B6" s="27"/>
      <c r="C6" s="663" t="s">
        <v>164</v>
      </c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182"/>
      <c r="Y6" s="182"/>
      <c r="Z6" s="182"/>
      <c r="AA6" s="182"/>
      <c r="AB6" s="182"/>
      <c r="AC6" s="27"/>
      <c r="AD6" s="27"/>
      <c r="AE6" s="27"/>
    </row>
    <row r="7" spans="1:41" ht="27.75" customHeight="1">
      <c r="A7" s="75"/>
      <c r="B7" s="183"/>
      <c r="C7" s="664" t="s">
        <v>165</v>
      </c>
      <c r="D7" s="664"/>
      <c r="E7" s="664"/>
      <c r="F7" s="664" t="s">
        <v>166</v>
      </c>
      <c r="G7" s="664"/>
      <c r="H7" s="664"/>
      <c r="I7" s="664" t="s">
        <v>167</v>
      </c>
      <c r="J7" s="664"/>
      <c r="K7" s="664"/>
      <c r="L7" s="664" t="s">
        <v>168</v>
      </c>
      <c r="M7" s="664"/>
      <c r="N7" s="664"/>
      <c r="O7" s="664" t="s">
        <v>169</v>
      </c>
      <c r="P7" s="664"/>
      <c r="Q7" s="664"/>
      <c r="R7" s="664" t="s">
        <v>170</v>
      </c>
      <c r="S7" s="664"/>
      <c r="T7" s="664"/>
      <c r="U7" s="664" t="s">
        <v>171</v>
      </c>
      <c r="V7" s="664"/>
      <c r="W7" s="664"/>
      <c r="X7" s="660" t="s">
        <v>172</v>
      </c>
      <c r="Y7" s="660"/>
      <c r="Z7" s="660"/>
      <c r="AA7" s="661" t="s">
        <v>173</v>
      </c>
      <c r="AB7" s="661"/>
      <c r="AC7" s="661"/>
      <c r="AD7" s="662" t="s">
        <v>174</v>
      </c>
      <c r="AE7" s="662"/>
      <c r="AF7" s="662"/>
      <c r="AG7" s="657" t="s">
        <v>175</v>
      </c>
      <c r="AH7" s="657"/>
      <c r="AI7" s="657"/>
      <c r="AJ7" s="657" t="s">
        <v>176</v>
      </c>
      <c r="AK7" s="657"/>
      <c r="AL7" s="657"/>
      <c r="AM7" s="657" t="s">
        <v>177</v>
      </c>
      <c r="AN7" s="657"/>
      <c r="AO7" s="657"/>
    </row>
    <row r="8" spans="1:41" ht="18.75">
      <c r="A8" s="184"/>
      <c r="B8" s="183"/>
      <c r="C8" s="185" t="s">
        <v>124</v>
      </c>
      <c r="D8" s="185" t="s">
        <v>125</v>
      </c>
      <c r="E8" s="185" t="s">
        <v>126</v>
      </c>
      <c r="F8" s="185" t="s">
        <v>124</v>
      </c>
      <c r="G8" s="185" t="s">
        <v>125</v>
      </c>
      <c r="H8" s="185" t="s">
        <v>126</v>
      </c>
      <c r="I8" s="185" t="s">
        <v>124</v>
      </c>
      <c r="J8" s="185" t="s">
        <v>125</v>
      </c>
      <c r="K8" s="185" t="s">
        <v>126</v>
      </c>
      <c r="L8" s="185" t="s">
        <v>124</v>
      </c>
      <c r="M8" s="185" t="s">
        <v>125</v>
      </c>
      <c r="N8" s="185" t="s">
        <v>126</v>
      </c>
      <c r="O8" s="185" t="s">
        <v>124</v>
      </c>
      <c r="P8" s="185" t="s">
        <v>125</v>
      </c>
      <c r="Q8" s="185" t="s">
        <v>126</v>
      </c>
      <c r="R8" s="185" t="s">
        <v>124</v>
      </c>
      <c r="S8" s="185" t="s">
        <v>125</v>
      </c>
      <c r="T8" s="185" t="s">
        <v>126</v>
      </c>
      <c r="U8" s="185" t="s">
        <v>124</v>
      </c>
      <c r="V8" s="185" t="s">
        <v>125</v>
      </c>
      <c r="W8" s="185" t="s">
        <v>126</v>
      </c>
      <c r="X8" s="185" t="s">
        <v>124</v>
      </c>
      <c r="Y8" s="185" t="s">
        <v>125</v>
      </c>
      <c r="Z8" s="185" t="s">
        <v>126</v>
      </c>
      <c r="AA8" s="185" t="s">
        <v>124</v>
      </c>
      <c r="AB8" s="185" t="s">
        <v>125</v>
      </c>
      <c r="AC8" s="185" t="s">
        <v>126</v>
      </c>
      <c r="AD8" s="185" t="s">
        <v>124</v>
      </c>
      <c r="AE8" s="185" t="s">
        <v>125</v>
      </c>
      <c r="AF8" s="185" t="s">
        <v>126</v>
      </c>
      <c r="AG8" s="185" t="s">
        <v>124</v>
      </c>
      <c r="AH8" s="185" t="s">
        <v>125</v>
      </c>
      <c r="AI8" s="185" t="s">
        <v>126</v>
      </c>
      <c r="AJ8" s="185" t="s">
        <v>124</v>
      </c>
      <c r="AK8" s="185" t="s">
        <v>125</v>
      </c>
      <c r="AL8" s="185" t="s">
        <v>126</v>
      </c>
      <c r="AM8" s="185" t="s">
        <v>124</v>
      </c>
      <c r="AN8" s="185" t="s">
        <v>125</v>
      </c>
      <c r="AO8" s="185" t="s">
        <v>126</v>
      </c>
    </row>
    <row r="9" spans="1:41" ht="12.75">
      <c r="A9" s="75"/>
      <c r="B9" s="183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7"/>
      <c r="W9" s="187"/>
      <c r="X9" s="187"/>
      <c r="Y9" s="187"/>
      <c r="Z9" s="187"/>
      <c r="AA9" s="188"/>
      <c r="AB9" s="188"/>
      <c r="AC9" s="188"/>
      <c r="AD9" s="188"/>
      <c r="AE9" s="188"/>
      <c r="AF9" s="188"/>
      <c r="AG9" s="189"/>
      <c r="AH9" s="189"/>
      <c r="AI9" s="189"/>
      <c r="AJ9" s="190"/>
      <c r="AK9" s="191"/>
      <c r="AL9" s="192"/>
      <c r="AM9" s="186"/>
      <c r="AN9" s="193"/>
      <c r="AO9" s="193"/>
    </row>
    <row r="10" spans="1:41" ht="12.75">
      <c r="A10" s="84" t="s">
        <v>127</v>
      </c>
      <c r="B10" s="194" t="s">
        <v>128</v>
      </c>
      <c r="C10" s="195">
        <v>30970</v>
      </c>
      <c r="D10" s="195">
        <v>30970</v>
      </c>
      <c r="E10" s="195">
        <v>57200</v>
      </c>
      <c r="F10" s="195"/>
      <c r="G10" s="195"/>
      <c r="H10" s="195"/>
      <c r="I10" s="195">
        <v>434666</v>
      </c>
      <c r="J10" s="195">
        <v>434666</v>
      </c>
      <c r="K10" s="195">
        <v>477986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6"/>
      <c r="W10" s="196"/>
      <c r="X10" s="197"/>
      <c r="Y10" s="198">
        <v>13348</v>
      </c>
      <c r="Z10" s="198"/>
      <c r="AA10" s="195"/>
      <c r="AB10" s="195"/>
      <c r="AC10" s="195"/>
      <c r="AD10" s="199">
        <f>C10+F10+I10+L10+O10+R10+U10+X10+AA10</f>
        <v>465636</v>
      </c>
      <c r="AE10" s="199">
        <f>D10+G10+J10+M10+P10+S10+V10+Y10+AB10</f>
        <v>478984</v>
      </c>
      <c r="AF10" s="199">
        <f>E10+H10+K10+N10+Q10+T10+W10+Z10+AC10</f>
        <v>535186</v>
      </c>
      <c r="AG10" s="200">
        <v>0</v>
      </c>
      <c r="AH10" s="200">
        <v>35809</v>
      </c>
      <c r="AI10" s="200">
        <v>13088</v>
      </c>
      <c r="AJ10" s="201">
        <f>AD10+AG10</f>
        <v>465636</v>
      </c>
      <c r="AK10" s="202">
        <f>AE10+AH10</f>
        <v>514793</v>
      </c>
      <c r="AL10" s="203">
        <f>AF10+AI10</f>
        <v>548274</v>
      </c>
      <c r="AM10" s="199"/>
      <c r="AN10" s="204"/>
      <c r="AO10" s="204"/>
    </row>
    <row r="11" spans="1:41" ht="12.75">
      <c r="A11" s="94"/>
      <c r="B11" s="147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6"/>
      <c r="W11" s="206"/>
      <c r="X11" s="207"/>
      <c r="Y11" s="208"/>
      <c r="Z11" s="208"/>
      <c r="AA11" s="205"/>
      <c r="AB11" s="205"/>
      <c r="AC11" s="205"/>
      <c r="AD11" s="209"/>
      <c r="AE11" s="209"/>
      <c r="AF11" s="209"/>
      <c r="AG11" s="210"/>
      <c r="AH11" s="210"/>
      <c r="AI11" s="210"/>
      <c r="AJ11" s="211"/>
      <c r="AK11" s="212"/>
      <c r="AL11" s="213"/>
      <c r="AM11" s="214"/>
      <c r="AN11" s="215"/>
      <c r="AO11" s="215"/>
    </row>
    <row r="12" spans="1:41" ht="20.25" customHeight="1">
      <c r="A12" s="216"/>
      <c r="B12" s="217" t="s">
        <v>178</v>
      </c>
      <c r="C12" s="218">
        <f aca="true" t="shared" si="0" ref="C12:AO12">SUM(C10:C11)</f>
        <v>30970</v>
      </c>
      <c r="D12" s="218">
        <f t="shared" si="0"/>
        <v>30970</v>
      </c>
      <c r="E12" s="218">
        <f t="shared" si="0"/>
        <v>57200</v>
      </c>
      <c r="F12" s="218">
        <f t="shared" si="0"/>
        <v>0</v>
      </c>
      <c r="G12" s="218">
        <f t="shared" si="0"/>
        <v>0</v>
      </c>
      <c r="H12" s="218">
        <f t="shared" si="0"/>
        <v>0</v>
      </c>
      <c r="I12" s="218">
        <f t="shared" si="0"/>
        <v>434666</v>
      </c>
      <c r="J12" s="218">
        <f t="shared" si="0"/>
        <v>434666</v>
      </c>
      <c r="K12" s="218">
        <f t="shared" si="0"/>
        <v>477986</v>
      </c>
      <c r="L12" s="218">
        <f t="shared" si="0"/>
        <v>0</v>
      </c>
      <c r="M12" s="218">
        <f t="shared" si="0"/>
        <v>0</v>
      </c>
      <c r="N12" s="218">
        <f t="shared" si="0"/>
        <v>0</v>
      </c>
      <c r="O12" s="218">
        <f t="shared" si="0"/>
        <v>0</v>
      </c>
      <c r="P12" s="218">
        <f t="shared" si="0"/>
        <v>0</v>
      </c>
      <c r="Q12" s="218">
        <f t="shared" si="0"/>
        <v>0</v>
      </c>
      <c r="R12" s="218">
        <f t="shared" si="0"/>
        <v>0</v>
      </c>
      <c r="S12" s="218">
        <f t="shared" si="0"/>
        <v>0</v>
      </c>
      <c r="T12" s="218">
        <f t="shared" si="0"/>
        <v>0</v>
      </c>
      <c r="U12" s="218">
        <f t="shared" si="0"/>
        <v>0</v>
      </c>
      <c r="V12" s="218">
        <f t="shared" si="0"/>
        <v>0</v>
      </c>
      <c r="W12" s="218">
        <f t="shared" si="0"/>
        <v>0</v>
      </c>
      <c r="X12" s="219">
        <f t="shared" si="0"/>
        <v>0</v>
      </c>
      <c r="Y12" s="219">
        <f t="shared" si="0"/>
        <v>13348</v>
      </c>
      <c r="Z12" s="219">
        <f t="shared" si="0"/>
        <v>0</v>
      </c>
      <c r="AA12" s="219">
        <f t="shared" si="0"/>
        <v>0</v>
      </c>
      <c r="AB12" s="220">
        <f t="shared" si="0"/>
        <v>0</v>
      </c>
      <c r="AC12" s="220">
        <f t="shared" si="0"/>
        <v>0</v>
      </c>
      <c r="AD12" s="221">
        <f t="shared" si="0"/>
        <v>465636</v>
      </c>
      <c r="AE12" s="220">
        <f t="shared" si="0"/>
        <v>478984</v>
      </c>
      <c r="AF12" s="220">
        <f t="shared" si="0"/>
        <v>535186</v>
      </c>
      <c r="AG12" s="220">
        <f t="shared" si="0"/>
        <v>0</v>
      </c>
      <c r="AH12" s="220">
        <f t="shared" si="0"/>
        <v>35809</v>
      </c>
      <c r="AI12" s="220">
        <f t="shared" si="0"/>
        <v>13088</v>
      </c>
      <c r="AJ12" s="222">
        <f t="shared" si="0"/>
        <v>465636</v>
      </c>
      <c r="AK12" s="219">
        <f t="shared" si="0"/>
        <v>514793</v>
      </c>
      <c r="AL12" s="219">
        <f t="shared" si="0"/>
        <v>548274</v>
      </c>
      <c r="AM12" s="223">
        <f t="shared" si="0"/>
        <v>0</v>
      </c>
      <c r="AN12" s="223">
        <f t="shared" si="0"/>
        <v>0</v>
      </c>
      <c r="AO12" s="223">
        <f t="shared" si="0"/>
        <v>0</v>
      </c>
    </row>
    <row r="13" spans="1:41" ht="12.75">
      <c r="A13" s="112"/>
      <c r="B13" s="224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25"/>
      <c r="V13" s="225"/>
      <c r="W13" s="225"/>
      <c r="X13" s="186"/>
      <c r="Y13" s="226"/>
      <c r="Z13" s="226"/>
      <c r="AA13" s="188"/>
      <c r="AB13" s="227"/>
      <c r="AC13" s="227"/>
      <c r="AD13" s="228"/>
      <c r="AE13" s="229"/>
      <c r="AF13" s="230"/>
      <c r="AG13" s="227"/>
      <c r="AH13" s="227"/>
      <c r="AI13" s="227"/>
      <c r="AJ13" s="231"/>
      <c r="AK13" s="186"/>
      <c r="AL13" s="229"/>
      <c r="AM13" s="186"/>
      <c r="AN13" s="232"/>
      <c r="AO13" s="232"/>
    </row>
    <row r="14" spans="1:41" ht="12.75">
      <c r="A14" s="140" t="s">
        <v>130</v>
      </c>
      <c r="B14" s="233" t="s">
        <v>131</v>
      </c>
      <c r="C14" s="234">
        <v>6000</v>
      </c>
      <c r="D14" s="234">
        <v>6000</v>
      </c>
      <c r="E14" s="234">
        <v>8076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5"/>
      <c r="V14" s="235"/>
      <c r="W14" s="235"/>
      <c r="X14" s="195"/>
      <c r="Y14" s="196"/>
      <c r="Z14" s="196"/>
      <c r="AA14" s="195"/>
      <c r="AB14" s="200"/>
      <c r="AC14" s="200"/>
      <c r="AD14" s="236">
        <f>C14+F14+I14+L14+O14+R14+U14+X14+AA14</f>
        <v>6000</v>
      </c>
      <c r="AE14" s="237">
        <f>D14+G14+J14+M14+P14+S14+V14+Y14+AB14</f>
        <v>6000</v>
      </c>
      <c r="AF14" s="238">
        <f>E14+H14+K14+N14+Q14+T14+W14+Z14+AC14</f>
        <v>8076</v>
      </c>
      <c r="AG14" s="239"/>
      <c r="AH14" s="239"/>
      <c r="AI14" s="239"/>
      <c r="AJ14" s="240">
        <f>AD14+AG14</f>
        <v>6000</v>
      </c>
      <c r="AK14" s="199">
        <f>AE14+AH14</f>
        <v>6000</v>
      </c>
      <c r="AL14" s="237">
        <f>AF14+AI14</f>
        <v>8076</v>
      </c>
      <c r="AM14" s="241">
        <v>68128</v>
      </c>
      <c r="AN14" s="242">
        <v>67847</v>
      </c>
      <c r="AO14" s="242">
        <f>i_kiad_!AI12-AL14</f>
        <v>68999</v>
      </c>
    </row>
    <row r="15" spans="1:41" ht="12.75">
      <c r="A15" s="140"/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5"/>
      <c r="V15" s="235"/>
      <c r="W15" s="235"/>
      <c r="X15" s="195"/>
      <c r="Y15" s="196"/>
      <c r="Z15" s="196"/>
      <c r="AA15" s="195"/>
      <c r="AB15" s="200"/>
      <c r="AC15" s="200"/>
      <c r="AD15" s="243"/>
      <c r="AE15" s="237"/>
      <c r="AF15" s="238"/>
      <c r="AG15" s="239"/>
      <c r="AH15" s="239"/>
      <c r="AI15" s="239"/>
      <c r="AJ15" s="240"/>
      <c r="AK15" s="199"/>
      <c r="AL15" s="237"/>
      <c r="AM15" s="241"/>
      <c r="AN15" s="242"/>
      <c r="AO15" s="242"/>
    </row>
    <row r="16" spans="1:41" ht="12.75">
      <c r="A16" s="84" t="s">
        <v>132</v>
      </c>
      <c r="B16" s="244" t="s">
        <v>133</v>
      </c>
      <c r="C16" s="195">
        <v>28250</v>
      </c>
      <c r="D16" s="195">
        <v>28250</v>
      </c>
      <c r="E16" s="195">
        <v>26800</v>
      </c>
      <c r="F16" s="195"/>
      <c r="G16" s="195"/>
      <c r="H16" s="195"/>
      <c r="I16" s="195"/>
      <c r="J16" s="195">
        <v>370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  <c r="V16" s="196"/>
      <c r="W16" s="196"/>
      <c r="X16" s="195"/>
      <c r="Y16" s="196"/>
      <c r="Z16" s="196"/>
      <c r="AA16" s="195"/>
      <c r="AB16" s="200"/>
      <c r="AC16" s="200"/>
      <c r="AD16" s="236">
        <f>C16+F16+I16+L16+O16+R16+U16+X16+AA16</f>
        <v>28250</v>
      </c>
      <c r="AE16" s="237">
        <f>D16+G16+J16+M16+P16+S16+V16+Y16+AB16</f>
        <v>28620</v>
      </c>
      <c r="AF16" s="238">
        <f>E16+H16+K16+N16+Q16+T16+W16+Z16+AC16</f>
        <v>26800</v>
      </c>
      <c r="AG16" s="239"/>
      <c r="AH16" s="239"/>
      <c r="AI16" s="239"/>
      <c r="AJ16" s="240">
        <f>AD16+AG16</f>
        <v>28250</v>
      </c>
      <c r="AK16" s="199">
        <f>AE16+AH16</f>
        <v>28620</v>
      </c>
      <c r="AL16" s="237">
        <f>AF16+AI16</f>
        <v>26800</v>
      </c>
      <c r="AM16" s="241">
        <v>212446</v>
      </c>
      <c r="AN16" s="242">
        <v>208174</v>
      </c>
      <c r="AO16" s="242">
        <f>i_kiad_!AI14-AL16</f>
        <v>196919</v>
      </c>
    </row>
    <row r="17" spans="1:41" ht="12.75">
      <c r="A17" s="84"/>
      <c r="B17" s="24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6"/>
      <c r="V17" s="196"/>
      <c r="W17" s="196"/>
      <c r="X17" s="195"/>
      <c r="Y17" s="196"/>
      <c r="Z17" s="196"/>
      <c r="AA17" s="195"/>
      <c r="AB17" s="200"/>
      <c r="AC17" s="200"/>
      <c r="AD17" s="243"/>
      <c r="AE17" s="237"/>
      <c r="AF17" s="238"/>
      <c r="AG17" s="239"/>
      <c r="AH17" s="239"/>
      <c r="AI17" s="239"/>
      <c r="AJ17" s="240"/>
      <c r="AK17" s="199"/>
      <c r="AL17" s="237"/>
      <c r="AM17" s="241"/>
      <c r="AN17" s="242"/>
      <c r="AO17" s="242"/>
    </row>
    <row r="18" spans="1:41" ht="12.75">
      <c r="A18" s="84" t="s">
        <v>134</v>
      </c>
      <c r="B18" s="244" t="s">
        <v>135</v>
      </c>
      <c r="C18" s="195">
        <v>4740</v>
      </c>
      <c r="D18" s="195">
        <v>4740</v>
      </c>
      <c r="E18" s="195">
        <v>4135</v>
      </c>
      <c r="F18" s="195"/>
      <c r="G18" s="195"/>
      <c r="H18" s="195"/>
      <c r="I18" s="245"/>
      <c r="L18" s="195">
        <v>5450</v>
      </c>
      <c r="M18" s="195">
        <v>5450</v>
      </c>
      <c r="N18" s="195"/>
      <c r="O18" s="195"/>
      <c r="P18" s="195"/>
      <c r="Q18" s="195"/>
      <c r="R18" s="195"/>
      <c r="S18" s="195"/>
      <c r="T18" s="195"/>
      <c r="U18" s="196"/>
      <c r="V18" s="196"/>
      <c r="W18" s="196"/>
      <c r="X18" s="195"/>
      <c r="Y18" s="196"/>
      <c r="Z18" s="196"/>
      <c r="AA18" s="195"/>
      <c r="AB18" s="200"/>
      <c r="AC18" s="200"/>
      <c r="AD18" s="236">
        <f>C18+F18+I18+L18+O18+R18+U18+X18+AA18</f>
        <v>10190</v>
      </c>
      <c r="AE18" s="237">
        <f>D18+G18+J18+M18+P18+S18+V18+Y18+AB18</f>
        <v>10190</v>
      </c>
      <c r="AF18" s="238">
        <f>E18+H18+K18+N18+Q18+T18+W18+Z18+AC18</f>
        <v>4135</v>
      </c>
      <c r="AG18" s="239"/>
      <c r="AH18" s="239"/>
      <c r="AI18" s="239"/>
      <c r="AJ18" s="240">
        <f>AD18+AG18</f>
        <v>10190</v>
      </c>
      <c r="AK18" s="199">
        <f>AE18+AH18</f>
        <v>10190</v>
      </c>
      <c r="AL18" s="237">
        <f>AF18+AI18</f>
        <v>4135</v>
      </c>
      <c r="AM18" s="241">
        <v>91203</v>
      </c>
      <c r="AN18" s="242">
        <v>94102</v>
      </c>
      <c r="AO18" s="242">
        <f>i_kiad_!AI16-AL18</f>
        <v>97333</v>
      </c>
    </row>
    <row r="19" spans="1:41" ht="12.75">
      <c r="A19" s="84"/>
      <c r="B19" s="24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6"/>
      <c r="V19" s="196"/>
      <c r="W19" s="196"/>
      <c r="X19" s="195"/>
      <c r="Y19" s="196"/>
      <c r="Z19" s="196"/>
      <c r="AA19" s="195"/>
      <c r="AB19" s="200"/>
      <c r="AC19" s="200"/>
      <c r="AD19" s="243"/>
      <c r="AE19" s="237"/>
      <c r="AF19" s="238"/>
      <c r="AG19" s="239"/>
      <c r="AH19" s="239"/>
      <c r="AI19" s="239"/>
      <c r="AJ19" s="240"/>
      <c r="AK19" s="199"/>
      <c r="AL19" s="237"/>
      <c r="AM19" s="241"/>
      <c r="AN19" s="242"/>
      <c r="AO19" s="242"/>
    </row>
    <row r="20" spans="1:41" ht="12.75">
      <c r="A20" s="84" t="s">
        <v>136</v>
      </c>
      <c r="B20" s="244" t="s">
        <v>137</v>
      </c>
      <c r="C20" s="195">
        <v>6950</v>
      </c>
      <c r="D20" s="195">
        <v>6950</v>
      </c>
      <c r="E20" s="195">
        <v>8450</v>
      </c>
      <c r="F20" s="195"/>
      <c r="G20" s="195"/>
      <c r="H20" s="195"/>
      <c r="I20" s="195">
        <v>9243</v>
      </c>
      <c r="J20" s="195">
        <v>9243</v>
      </c>
      <c r="K20" s="195">
        <v>17700</v>
      </c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196"/>
      <c r="W20" s="196"/>
      <c r="X20" s="195"/>
      <c r="Y20" s="196"/>
      <c r="Z20" s="196"/>
      <c r="AA20" s="195"/>
      <c r="AB20" s="200"/>
      <c r="AC20" s="200"/>
      <c r="AD20" s="236">
        <f>C20+F20+I20+L20+O20+R20+U20+X20+AA20</f>
        <v>16193</v>
      </c>
      <c r="AE20" s="237">
        <f>D20+G20+J20+M20+P20+S20+V20+Y20+AB20</f>
        <v>16193</v>
      </c>
      <c r="AF20" s="238">
        <f>E20+H20+K20+N20+Q20+T20+W20+Z20+AC20</f>
        <v>26150</v>
      </c>
      <c r="AG20" s="239"/>
      <c r="AH20" s="239"/>
      <c r="AI20" s="239"/>
      <c r="AJ20" s="240">
        <f>AD20+AG20</f>
        <v>16193</v>
      </c>
      <c r="AK20" s="199">
        <f>AE20+AH20</f>
        <v>16193</v>
      </c>
      <c r="AL20" s="237">
        <f>AF20+AI20</f>
        <v>26150</v>
      </c>
      <c r="AM20" s="241">
        <v>33383</v>
      </c>
      <c r="AN20" s="242">
        <v>33951</v>
      </c>
      <c r="AO20" s="242">
        <f>i_kiad_!AI18-AL20</f>
        <v>39089</v>
      </c>
    </row>
    <row r="21" spans="1:41" ht="12.75">
      <c r="A21" s="84"/>
      <c r="B21" s="24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  <c r="V21" s="196"/>
      <c r="W21" s="196"/>
      <c r="X21" s="195"/>
      <c r="Y21" s="196"/>
      <c r="Z21" s="196"/>
      <c r="AA21" s="195"/>
      <c r="AB21" s="200"/>
      <c r="AC21" s="200"/>
      <c r="AD21" s="243"/>
      <c r="AE21" s="237"/>
      <c r="AF21" s="238"/>
      <c r="AG21" s="239"/>
      <c r="AH21" s="239"/>
      <c r="AI21" s="239"/>
      <c r="AJ21" s="240"/>
      <c r="AK21" s="199"/>
      <c r="AL21" s="237"/>
      <c r="AM21" s="241"/>
      <c r="AN21" s="242"/>
      <c r="AO21" s="242"/>
    </row>
    <row r="22" spans="1:41" ht="12.75">
      <c r="A22" s="84" t="s">
        <v>139</v>
      </c>
      <c r="B22" s="244" t="s">
        <v>140</v>
      </c>
      <c r="C22" s="195">
        <v>21010</v>
      </c>
      <c r="D22" s="195">
        <v>34210</v>
      </c>
      <c r="E22" s="195">
        <v>37831</v>
      </c>
      <c r="F22" s="195"/>
      <c r="G22" s="195"/>
      <c r="H22" s="195"/>
      <c r="I22" s="195">
        <v>17786</v>
      </c>
      <c r="J22" s="195">
        <v>17786</v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6"/>
      <c r="V22" s="196"/>
      <c r="W22" s="196"/>
      <c r="X22" s="195"/>
      <c r="Y22" s="196"/>
      <c r="Z22" s="196"/>
      <c r="AA22" s="195"/>
      <c r="AB22" s="200"/>
      <c r="AC22" s="200"/>
      <c r="AD22" s="236">
        <f>C22+F22+I22+L22+O22+R22+U22+X22+AA22</f>
        <v>38796</v>
      </c>
      <c r="AE22" s="237">
        <f>D22+G22+J22+M22+P22+S22+V22+Y22+AB22</f>
        <v>51996</v>
      </c>
      <c r="AF22" s="238">
        <f>E22+H22+K22+N22+Q22+T22+W22+Z22+AC22</f>
        <v>37831</v>
      </c>
      <c r="AG22" s="239"/>
      <c r="AH22" s="239"/>
      <c r="AI22" s="239"/>
      <c r="AJ22" s="240">
        <f>AD22+AG22</f>
        <v>38796</v>
      </c>
      <c r="AK22" s="199">
        <f>AE22+AH22</f>
        <v>51996</v>
      </c>
      <c r="AL22" s="237">
        <f>AF22+AI22</f>
        <v>37831</v>
      </c>
      <c r="AM22" s="241">
        <v>84923</v>
      </c>
      <c r="AN22" s="242">
        <v>115118</v>
      </c>
      <c r="AO22" s="242">
        <f>i_kiad_!AI21-AL22</f>
        <v>59474</v>
      </c>
    </row>
    <row r="23" spans="1:41" ht="12.75">
      <c r="A23" s="84"/>
      <c r="B23" s="244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6"/>
      <c r="V23" s="196"/>
      <c r="W23" s="196"/>
      <c r="X23" s="195"/>
      <c r="Y23" s="196"/>
      <c r="Z23" s="196"/>
      <c r="AA23" s="195"/>
      <c r="AB23" s="200"/>
      <c r="AC23" s="200"/>
      <c r="AD23" s="243"/>
      <c r="AE23" s="237"/>
      <c r="AF23" s="238"/>
      <c r="AG23" s="200"/>
      <c r="AH23" s="200"/>
      <c r="AI23" s="200"/>
      <c r="AJ23" s="246"/>
      <c r="AK23" s="199"/>
      <c r="AL23" s="203"/>
      <c r="AM23" s="199"/>
      <c r="AN23" s="204"/>
      <c r="AO23" s="242">
        <f>i_kiad_!AI22-AL23</f>
        <v>0</v>
      </c>
    </row>
    <row r="24" spans="1:41" ht="12.75">
      <c r="A24" s="140" t="s">
        <v>141</v>
      </c>
      <c r="B24" s="224" t="s">
        <v>142</v>
      </c>
      <c r="C24" s="234">
        <v>2200</v>
      </c>
      <c r="D24" s="234">
        <v>2200</v>
      </c>
      <c r="E24" s="234">
        <v>9625</v>
      </c>
      <c r="F24" s="234"/>
      <c r="G24" s="234"/>
      <c r="H24" s="234"/>
      <c r="I24" s="234">
        <v>17000</v>
      </c>
      <c r="J24" s="234">
        <v>17065</v>
      </c>
      <c r="K24" s="234"/>
      <c r="L24" s="234"/>
      <c r="M24" s="234"/>
      <c r="N24" s="234">
        <v>10000</v>
      </c>
      <c r="O24" s="234"/>
      <c r="P24" s="234"/>
      <c r="Q24" s="234"/>
      <c r="R24" s="234"/>
      <c r="S24" s="234"/>
      <c r="T24" s="234"/>
      <c r="U24" s="235"/>
      <c r="V24" s="235"/>
      <c r="W24" s="235"/>
      <c r="X24" s="195"/>
      <c r="Y24" s="196"/>
      <c r="Z24" s="196"/>
      <c r="AA24" s="195"/>
      <c r="AB24" s="200"/>
      <c r="AC24" s="200"/>
      <c r="AD24" s="236">
        <f>C24+F24+I24+L24+O24+R24+U24+X24+AA24</f>
        <v>19200</v>
      </c>
      <c r="AE24" s="237">
        <f>D24+G24+J24+M24+P24+S24+V24+Y24+AB24</f>
        <v>19265</v>
      </c>
      <c r="AF24" s="238">
        <f>E24+H24+K24+N24+Q24+T24+W24+Z24+AC24</f>
        <v>19625</v>
      </c>
      <c r="AG24" s="239"/>
      <c r="AH24" s="239"/>
      <c r="AI24" s="239"/>
      <c r="AJ24" s="240">
        <f>AD24+AG24</f>
        <v>19200</v>
      </c>
      <c r="AK24" s="199">
        <f>AE24+AH24</f>
        <v>19265</v>
      </c>
      <c r="AL24" s="237">
        <f>AF24+AI24</f>
        <v>19625</v>
      </c>
      <c r="AM24" s="241">
        <v>89261</v>
      </c>
      <c r="AN24" s="242">
        <v>107949</v>
      </c>
      <c r="AO24" s="242">
        <f>i_kiad_!AI23-AL24</f>
        <v>96819</v>
      </c>
    </row>
    <row r="25" spans="1:41" ht="12.75">
      <c r="A25" s="27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9"/>
      <c r="V25" s="249"/>
      <c r="W25" s="249"/>
      <c r="X25" s="195"/>
      <c r="Y25" s="196"/>
      <c r="Z25" s="196"/>
      <c r="AA25" s="195"/>
      <c r="AB25" s="200"/>
      <c r="AC25" s="200"/>
      <c r="AD25" s="236"/>
      <c r="AE25" s="237"/>
      <c r="AF25" s="238"/>
      <c r="AG25" s="250"/>
      <c r="AH25" s="250"/>
      <c r="AI25" s="250"/>
      <c r="AJ25" s="246"/>
      <c r="AK25" s="199"/>
      <c r="AL25" s="203"/>
      <c r="AM25" s="199"/>
      <c r="AN25" s="204"/>
      <c r="AO25" s="242"/>
    </row>
    <row r="26" spans="1:41" ht="12.75">
      <c r="A26" s="84" t="s">
        <v>144</v>
      </c>
      <c r="B26" s="194" t="s">
        <v>145</v>
      </c>
      <c r="C26" s="195">
        <v>114480</v>
      </c>
      <c r="D26" s="195">
        <v>114480</v>
      </c>
      <c r="E26" s="195">
        <v>121240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6"/>
      <c r="V26" s="196"/>
      <c r="W26" s="196"/>
      <c r="X26" s="195"/>
      <c r="Y26" s="196"/>
      <c r="Z26" s="196"/>
      <c r="AA26" s="195"/>
      <c r="AB26" s="200"/>
      <c r="AC26" s="200"/>
      <c r="AD26" s="236">
        <f>C26+F26+I26+L26+O26+R26+U26+X26+AA26</f>
        <v>114480</v>
      </c>
      <c r="AE26" s="237">
        <f>D26+G26+J26+M26+P26+U26+W26+Y26+AB26</f>
        <v>114480</v>
      </c>
      <c r="AF26" s="238">
        <f>E26+H26+K26+N26+Q26+T26+W26+Z26+AC26</f>
        <v>121240</v>
      </c>
      <c r="AG26" s="200"/>
      <c r="AH26" s="200"/>
      <c r="AI26" s="200"/>
      <c r="AJ26" s="246">
        <f>AD26+AG26</f>
        <v>114480</v>
      </c>
      <c r="AK26" s="199">
        <f>AE26+AH26</f>
        <v>114480</v>
      </c>
      <c r="AL26" s="203">
        <f>AF26+AI26</f>
        <v>121240</v>
      </c>
      <c r="AM26" s="199">
        <v>154012</v>
      </c>
      <c r="AN26" s="204">
        <v>149503</v>
      </c>
      <c r="AO26" s="242">
        <f>i_kiad_!AI26-AL26</f>
        <v>124000</v>
      </c>
    </row>
    <row r="27" spans="1:41" ht="12.75">
      <c r="A27" s="94"/>
      <c r="B27" s="147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6"/>
      <c r="V27" s="206"/>
      <c r="W27" s="206"/>
      <c r="X27" s="251"/>
      <c r="Y27" s="251"/>
      <c r="Z27" s="251"/>
      <c r="AA27" s="249"/>
      <c r="AB27" s="250"/>
      <c r="AC27" s="250"/>
      <c r="AD27" s="236"/>
      <c r="AE27" s="237"/>
      <c r="AF27" s="238"/>
      <c r="AG27" s="210"/>
      <c r="AH27" s="210"/>
      <c r="AI27" s="210"/>
      <c r="AJ27" s="246"/>
      <c r="AK27" s="199"/>
      <c r="AL27" s="203"/>
      <c r="AM27" s="209"/>
      <c r="AN27" s="215"/>
      <c r="AO27" s="242"/>
    </row>
    <row r="28" spans="1:41" ht="12.75">
      <c r="A28" s="84" t="s">
        <v>146</v>
      </c>
      <c r="B28" s="147" t="s">
        <v>147</v>
      </c>
      <c r="C28" s="205"/>
      <c r="D28" s="205"/>
      <c r="E28" s="205"/>
      <c r="F28" s="205"/>
      <c r="G28" s="205"/>
      <c r="H28" s="205"/>
      <c r="I28" s="205"/>
      <c r="J28" s="205"/>
      <c r="K28" s="205">
        <v>14706</v>
      </c>
      <c r="L28" s="205"/>
      <c r="M28" s="205"/>
      <c r="N28" s="205"/>
      <c r="O28" s="205"/>
      <c r="P28" s="205"/>
      <c r="Q28" s="205"/>
      <c r="R28" s="205"/>
      <c r="S28" s="205"/>
      <c r="T28" s="205"/>
      <c r="U28" s="206"/>
      <c r="V28" s="206"/>
      <c r="W28" s="206"/>
      <c r="X28" s="251"/>
      <c r="Y28" s="251"/>
      <c r="Z28" s="251"/>
      <c r="AA28" s="249"/>
      <c r="AB28" s="250"/>
      <c r="AC28" s="250"/>
      <c r="AD28" s="236">
        <f>C28+F28+I28+L28+O28+R28+U28+X28+AA28</f>
        <v>0</v>
      </c>
      <c r="AE28" s="237">
        <f>D28+G28+J28+M28+P28+U28+W28+Y28+AB28</f>
        <v>0</v>
      </c>
      <c r="AF28" s="238">
        <f>E28+H28+K28+N28+Q28+T28+W28+Z28+AC28</f>
        <v>14706</v>
      </c>
      <c r="AG28" s="210"/>
      <c r="AH28" s="210"/>
      <c r="AI28" s="210"/>
      <c r="AJ28" s="246">
        <f>AD28+AG28</f>
        <v>0</v>
      </c>
      <c r="AK28" s="199">
        <f>AE28+AH28</f>
        <v>0</v>
      </c>
      <c r="AL28" s="203">
        <f>AF28+AI28</f>
        <v>14706</v>
      </c>
      <c r="AM28" s="209"/>
      <c r="AN28" s="215"/>
      <c r="AO28" s="242">
        <f>i_kiad_!AI29-AL28</f>
        <v>1033</v>
      </c>
    </row>
    <row r="29" spans="1:41" ht="12.75">
      <c r="A29" s="94"/>
      <c r="B29" s="147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6"/>
      <c r="V29" s="206"/>
      <c r="W29" s="206"/>
      <c r="X29" s="252"/>
      <c r="Y29" s="251"/>
      <c r="Z29" s="251"/>
      <c r="AA29" s="250"/>
      <c r="AB29" s="250"/>
      <c r="AC29" s="250"/>
      <c r="AD29" s="253"/>
      <c r="AE29" s="254"/>
      <c r="AF29" s="255"/>
      <c r="AG29" s="210"/>
      <c r="AH29" s="210"/>
      <c r="AI29" s="210"/>
      <c r="AJ29" s="211"/>
      <c r="AK29" s="214"/>
      <c r="AL29" s="213"/>
      <c r="AM29" s="209"/>
      <c r="AN29" s="215"/>
      <c r="AO29" s="215"/>
    </row>
    <row r="30" spans="1:41" ht="20.25" customHeight="1">
      <c r="A30" s="256"/>
      <c r="B30" s="257" t="s">
        <v>179</v>
      </c>
      <c r="C30" s="258">
        <f aca="true" t="shared" si="1" ref="C30:AO30">SUM(C14:C29)</f>
        <v>183630</v>
      </c>
      <c r="D30" s="258">
        <f t="shared" si="1"/>
        <v>196830</v>
      </c>
      <c r="E30" s="258">
        <f t="shared" si="1"/>
        <v>216157</v>
      </c>
      <c r="F30" s="258">
        <f t="shared" si="1"/>
        <v>0</v>
      </c>
      <c r="G30" s="258">
        <f t="shared" si="1"/>
        <v>0</v>
      </c>
      <c r="H30" s="258">
        <f t="shared" si="1"/>
        <v>0</v>
      </c>
      <c r="I30" s="258">
        <f t="shared" si="1"/>
        <v>44029</v>
      </c>
      <c r="J30" s="258">
        <f t="shared" si="1"/>
        <v>44464</v>
      </c>
      <c r="K30" s="258">
        <f t="shared" si="1"/>
        <v>32406</v>
      </c>
      <c r="L30" s="258">
        <f t="shared" si="1"/>
        <v>5450</v>
      </c>
      <c r="M30" s="258">
        <f t="shared" si="1"/>
        <v>5450</v>
      </c>
      <c r="N30" s="258">
        <f t="shared" si="1"/>
        <v>10000</v>
      </c>
      <c r="O30" s="258">
        <f t="shared" si="1"/>
        <v>0</v>
      </c>
      <c r="P30" s="258">
        <f t="shared" si="1"/>
        <v>0</v>
      </c>
      <c r="Q30" s="258">
        <f t="shared" si="1"/>
        <v>0</v>
      </c>
      <c r="R30" s="258">
        <f t="shared" si="1"/>
        <v>0</v>
      </c>
      <c r="S30" s="258">
        <f t="shared" si="1"/>
        <v>0</v>
      </c>
      <c r="T30" s="258">
        <f t="shared" si="1"/>
        <v>0</v>
      </c>
      <c r="U30" s="258">
        <f t="shared" si="1"/>
        <v>0</v>
      </c>
      <c r="V30" s="258">
        <f t="shared" si="1"/>
        <v>0</v>
      </c>
      <c r="W30" s="258">
        <f t="shared" si="1"/>
        <v>0</v>
      </c>
      <c r="X30" s="259">
        <f t="shared" si="1"/>
        <v>0</v>
      </c>
      <c r="Y30" s="259">
        <f t="shared" si="1"/>
        <v>0</v>
      </c>
      <c r="Z30" s="259">
        <f t="shared" si="1"/>
        <v>0</v>
      </c>
      <c r="AA30" s="259">
        <f t="shared" si="1"/>
        <v>0</v>
      </c>
      <c r="AB30" s="260">
        <f t="shared" si="1"/>
        <v>0</v>
      </c>
      <c r="AC30" s="260">
        <f t="shared" si="1"/>
        <v>0</v>
      </c>
      <c r="AD30" s="261">
        <f t="shared" si="1"/>
        <v>233109</v>
      </c>
      <c r="AE30" s="259">
        <f t="shared" si="1"/>
        <v>246744</v>
      </c>
      <c r="AF30" s="262">
        <f t="shared" si="1"/>
        <v>258563</v>
      </c>
      <c r="AG30" s="262">
        <f t="shared" si="1"/>
        <v>0</v>
      </c>
      <c r="AH30" s="263">
        <f t="shared" si="1"/>
        <v>0</v>
      </c>
      <c r="AI30" s="263">
        <f t="shared" si="1"/>
        <v>0</v>
      </c>
      <c r="AJ30" s="264">
        <f t="shared" si="1"/>
        <v>233109</v>
      </c>
      <c r="AK30" s="259">
        <f t="shared" si="1"/>
        <v>246744</v>
      </c>
      <c r="AL30" s="259">
        <f t="shared" si="1"/>
        <v>258563</v>
      </c>
      <c r="AM30" s="262">
        <f t="shared" si="1"/>
        <v>733356</v>
      </c>
      <c r="AN30" s="265">
        <f t="shared" si="1"/>
        <v>776644</v>
      </c>
      <c r="AO30" s="265">
        <f t="shared" si="1"/>
        <v>683666</v>
      </c>
    </row>
    <row r="31" spans="1:41" ht="12.75">
      <c r="A31" s="140"/>
      <c r="B31" s="22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41"/>
      <c r="S31" s="241"/>
      <c r="T31" s="241"/>
      <c r="U31" s="266"/>
      <c r="V31" s="266"/>
      <c r="W31" s="266"/>
      <c r="X31" s="267"/>
      <c r="Y31" s="237"/>
      <c r="Z31" s="237"/>
      <c r="AA31" s="268"/>
      <c r="AB31" s="268"/>
      <c r="AC31" s="268"/>
      <c r="AD31" s="269"/>
      <c r="AE31" s="237"/>
      <c r="AF31" s="269"/>
      <c r="AG31" s="268"/>
      <c r="AH31" s="268"/>
      <c r="AI31" s="268"/>
      <c r="AJ31" s="270"/>
      <c r="AK31" s="267"/>
      <c r="AL31" s="237"/>
      <c r="AM31" s="271"/>
      <c r="AN31" s="242"/>
      <c r="AO31" s="242"/>
    </row>
    <row r="32" spans="1:41" ht="12.75">
      <c r="A32" s="84" t="s">
        <v>149</v>
      </c>
      <c r="B32" s="194" t="s">
        <v>180</v>
      </c>
      <c r="C32" s="195"/>
      <c r="D32" s="195"/>
      <c r="E32" s="195"/>
      <c r="F32" s="195">
        <v>555</v>
      </c>
      <c r="G32" s="195">
        <v>749</v>
      </c>
      <c r="H32" s="195">
        <v>700</v>
      </c>
      <c r="J32" s="195">
        <v>502</v>
      </c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/>
      <c r="V32" s="196"/>
      <c r="W32" s="196"/>
      <c r="X32" s="272"/>
      <c r="Y32" s="198"/>
      <c r="Z32" s="198"/>
      <c r="AA32" s="239"/>
      <c r="AB32" s="239"/>
      <c r="AC32" s="239"/>
      <c r="AD32" s="273">
        <f>C32+F32+I32+L32+O32+T32+V32+X32+AA32</f>
        <v>555</v>
      </c>
      <c r="AE32" s="274">
        <f>D32+G32+J32+M32+P32+U32+W32+Y32+AB32</f>
        <v>1251</v>
      </c>
      <c r="AF32" s="273">
        <f>E32+H32+K32+N32+Q32+V32+X32+Z32+AC32</f>
        <v>700</v>
      </c>
      <c r="AG32" s="200">
        <v>0</v>
      </c>
      <c r="AH32" s="200"/>
      <c r="AI32" s="200"/>
      <c r="AJ32" s="201">
        <f>AD32+AG32</f>
        <v>555</v>
      </c>
      <c r="AK32" s="202">
        <f>AE32+AH32</f>
        <v>1251</v>
      </c>
      <c r="AL32" s="203">
        <f>AF32+AI32</f>
        <v>700</v>
      </c>
      <c r="AM32" s="199"/>
      <c r="AN32" s="204"/>
      <c r="AO32" s="204"/>
    </row>
    <row r="33" spans="1:41" ht="12.75">
      <c r="A33" s="84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6"/>
      <c r="V33" s="196"/>
      <c r="W33" s="196"/>
      <c r="X33" s="272"/>
      <c r="Y33" s="198"/>
      <c r="Z33" s="198"/>
      <c r="AA33" s="239"/>
      <c r="AB33" s="239"/>
      <c r="AC33" s="239"/>
      <c r="AD33" s="238"/>
      <c r="AE33" s="203"/>
      <c r="AF33" s="275"/>
      <c r="AG33" s="200"/>
      <c r="AH33" s="200"/>
      <c r="AI33" s="200"/>
      <c r="AJ33" s="201"/>
      <c r="AK33" s="202"/>
      <c r="AL33" s="203"/>
      <c r="AM33" s="199"/>
      <c r="AN33" s="204"/>
      <c r="AO33" s="204"/>
    </row>
    <row r="34" spans="1:41" ht="12.75">
      <c r="A34" s="84" t="s">
        <v>151</v>
      </c>
      <c r="B34" s="194" t="s">
        <v>152</v>
      </c>
      <c r="C34" s="195">
        <v>99583</v>
      </c>
      <c r="D34" s="195">
        <v>101093</v>
      </c>
      <c r="E34" s="195">
        <v>134511</v>
      </c>
      <c r="F34" s="195">
        <v>593736</v>
      </c>
      <c r="G34" s="195">
        <v>642441</v>
      </c>
      <c r="H34" s="195">
        <v>597337</v>
      </c>
      <c r="I34" s="195">
        <v>24355</v>
      </c>
      <c r="J34" s="195">
        <v>32582</v>
      </c>
      <c r="K34" s="195">
        <v>30616</v>
      </c>
      <c r="L34" s="195">
        <v>4228</v>
      </c>
      <c r="M34" s="195">
        <v>4228</v>
      </c>
      <c r="N34" s="195">
        <v>707985</v>
      </c>
      <c r="O34" s="195">
        <v>295300</v>
      </c>
      <c r="P34" s="195">
        <v>299500</v>
      </c>
      <c r="Q34" s="195">
        <v>311600</v>
      </c>
      <c r="R34" s="195">
        <v>65500</v>
      </c>
      <c r="S34" s="195">
        <v>65500</v>
      </c>
      <c r="T34" s="195">
        <v>209608</v>
      </c>
      <c r="U34" s="196">
        <v>130514</v>
      </c>
      <c r="V34" s="196">
        <v>117645</v>
      </c>
      <c r="W34" s="196">
        <v>117592</v>
      </c>
      <c r="X34" s="272">
        <v>2500</v>
      </c>
      <c r="Y34" s="276">
        <v>46772</v>
      </c>
      <c r="Z34" s="276">
        <v>384881</v>
      </c>
      <c r="AA34" s="239">
        <v>1000000</v>
      </c>
      <c r="AB34" s="239">
        <v>1000000</v>
      </c>
      <c r="AC34" s="239">
        <v>0</v>
      </c>
      <c r="AD34" s="273">
        <f>C34+F34+I34+L34+O34+R34+U34+X34+AA34</f>
        <v>2215716</v>
      </c>
      <c r="AE34" s="274">
        <f>D34+G34+J34+M34+P34+S34+V34+Y34+AB34</f>
        <v>2309761</v>
      </c>
      <c r="AF34" s="273">
        <f>E34+H34+K34+N34+Q34+T34+W34+Z34+AC34</f>
        <v>2494130</v>
      </c>
      <c r="AG34" s="200"/>
      <c r="AH34" s="200"/>
      <c r="AI34" s="200"/>
      <c r="AJ34" s="201">
        <f>AD34+AG34</f>
        <v>2215716</v>
      </c>
      <c r="AK34" s="202">
        <f>AE34+AH34</f>
        <v>2309761</v>
      </c>
      <c r="AL34" s="203">
        <f>AF34+AI34</f>
        <v>2494130</v>
      </c>
      <c r="AM34" s="199"/>
      <c r="AN34" s="204"/>
      <c r="AO34" s="204"/>
    </row>
    <row r="35" spans="1:41" ht="12.75">
      <c r="A35" s="94"/>
      <c r="B35" s="147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6"/>
      <c r="V35" s="206"/>
      <c r="W35" s="206"/>
      <c r="X35" s="277"/>
      <c r="Y35" s="208"/>
      <c r="Z35" s="208"/>
      <c r="AA35" s="210"/>
      <c r="AB35" s="210"/>
      <c r="AC35" s="210"/>
      <c r="AD35" s="278"/>
      <c r="AE35" s="213"/>
      <c r="AF35" s="278"/>
      <c r="AG35" s="210"/>
      <c r="AH35" s="210"/>
      <c r="AI35" s="210"/>
      <c r="AJ35" s="211"/>
      <c r="AK35" s="254"/>
      <c r="AL35" s="254"/>
      <c r="AM35" s="209"/>
      <c r="AN35" s="215"/>
      <c r="AO35" s="215"/>
    </row>
    <row r="36" spans="1:41" ht="27.75">
      <c r="A36" s="216"/>
      <c r="B36" s="217" t="s">
        <v>181</v>
      </c>
      <c r="C36" s="218">
        <f aca="true" t="shared" si="2" ref="C36:AO36">SUM(C30:C35)</f>
        <v>283213</v>
      </c>
      <c r="D36" s="218">
        <f t="shared" si="2"/>
        <v>297923</v>
      </c>
      <c r="E36" s="218">
        <f t="shared" si="2"/>
        <v>350668</v>
      </c>
      <c r="F36" s="218">
        <f t="shared" si="2"/>
        <v>594291</v>
      </c>
      <c r="G36" s="218">
        <f t="shared" si="2"/>
        <v>643190</v>
      </c>
      <c r="H36" s="218">
        <f t="shared" si="2"/>
        <v>598037</v>
      </c>
      <c r="I36" s="218">
        <f t="shared" si="2"/>
        <v>68384</v>
      </c>
      <c r="J36" s="218">
        <f t="shared" si="2"/>
        <v>77548</v>
      </c>
      <c r="K36" s="218">
        <f t="shared" si="2"/>
        <v>63022</v>
      </c>
      <c r="L36" s="218">
        <f t="shared" si="2"/>
        <v>9678</v>
      </c>
      <c r="M36" s="218">
        <f t="shared" si="2"/>
        <v>9678</v>
      </c>
      <c r="N36" s="218">
        <f t="shared" si="2"/>
        <v>717985</v>
      </c>
      <c r="O36" s="218">
        <f t="shared" si="2"/>
        <v>295300</v>
      </c>
      <c r="P36" s="218">
        <f t="shared" si="2"/>
        <v>299500</v>
      </c>
      <c r="Q36" s="218">
        <f t="shared" si="2"/>
        <v>311600</v>
      </c>
      <c r="R36" s="218">
        <f t="shared" si="2"/>
        <v>65500</v>
      </c>
      <c r="S36" s="218">
        <f t="shared" si="2"/>
        <v>65500</v>
      </c>
      <c r="T36" s="218">
        <f t="shared" si="2"/>
        <v>209608</v>
      </c>
      <c r="U36" s="218">
        <f t="shared" si="2"/>
        <v>130514</v>
      </c>
      <c r="V36" s="218">
        <f t="shared" si="2"/>
        <v>117645</v>
      </c>
      <c r="W36" s="218">
        <f t="shared" si="2"/>
        <v>117592</v>
      </c>
      <c r="X36" s="219">
        <f t="shared" si="2"/>
        <v>2500</v>
      </c>
      <c r="Y36" s="219">
        <f t="shared" si="2"/>
        <v>46772</v>
      </c>
      <c r="Z36" s="219">
        <f t="shared" si="2"/>
        <v>384881</v>
      </c>
      <c r="AA36" s="219">
        <f t="shared" si="2"/>
        <v>1000000</v>
      </c>
      <c r="AB36" s="220">
        <f t="shared" si="2"/>
        <v>1000000</v>
      </c>
      <c r="AC36" s="220">
        <f t="shared" si="2"/>
        <v>0</v>
      </c>
      <c r="AD36" s="279">
        <f t="shared" si="2"/>
        <v>2449380</v>
      </c>
      <c r="AE36" s="220">
        <f t="shared" si="2"/>
        <v>2557756</v>
      </c>
      <c r="AF36" s="280">
        <f t="shared" si="2"/>
        <v>2753393</v>
      </c>
      <c r="AG36" s="219">
        <f t="shared" si="2"/>
        <v>0</v>
      </c>
      <c r="AH36" s="219">
        <f t="shared" si="2"/>
        <v>0</v>
      </c>
      <c r="AI36" s="219">
        <f t="shared" si="2"/>
        <v>0</v>
      </c>
      <c r="AJ36" s="281">
        <f t="shared" si="2"/>
        <v>2449380</v>
      </c>
      <c r="AK36" s="219">
        <f t="shared" si="2"/>
        <v>2557756</v>
      </c>
      <c r="AL36" s="219">
        <f t="shared" si="2"/>
        <v>2753393</v>
      </c>
      <c r="AM36" s="221">
        <f t="shared" si="2"/>
        <v>733356</v>
      </c>
      <c r="AN36" s="223">
        <f t="shared" si="2"/>
        <v>776644</v>
      </c>
      <c r="AO36" s="223">
        <f t="shared" si="2"/>
        <v>683666</v>
      </c>
    </row>
    <row r="37" spans="1:41" ht="12.75">
      <c r="A37" s="282"/>
      <c r="B37" s="283"/>
      <c r="C37" s="284"/>
      <c r="D37" s="284"/>
      <c r="E37" s="284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9"/>
      <c r="V37" s="249"/>
      <c r="W37" s="249"/>
      <c r="X37" s="252"/>
      <c r="Y37" s="251"/>
      <c r="Z37" s="251"/>
      <c r="AA37" s="250"/>
      <c r="AB37" s="250"/>
      <c r="AC37" s="250"/>
      <c r="AD37" s="285"/>
      <c r="AE37" s="286"/>
      <c r="AF37" s="286"/>
      <c r="AG37" s="250"/>
      <c r="AH37" s="250"/>
      <c r="AI37" s="250"/>
      <c r="AJ37" s="270"/>
      <c r="AK37" s="287"/>
      <c r="AL37" s="287"/>
      <c r="AM37" s="218"/>
      <c r="AN37" s="288"/>
      <c r="AO37" s="288"/>
    </row>
    <row r="38" spans="1:41" ht="22.5" customHeight="1">
      <c r="A38" s="256"/>
      <c r="B38" s="257" t="s">
        <v>182</v>
      </c>
      <c r="C38" s="258">
        <f aca="true" t="shared" si="3" ref="C38:AO38">C12+C36</f>
        <v>314183</v>
      </c>
      <c r="D38" s="258">
        <f t="shared" si="3"/>
        <v>328893</v>
      </c>
      <c r="E38" s="258">
        <f t="shared" si="3"/>
        <v>407868</v>
      </c>
      <c r="F38" s="258">
        <f t="shared" si="3"/>
        <v>594291</v>
      </c>
      <c r="G38" s="258">
        <f t="shared" si="3"/>
        <v>643190</v>
      </c>
      <c r="H38" s="258">
        <f t="shared" si="3"/>
        <v>598037</v>
      </c>
      <c r="I38" s="258">
        <f t="shared" si="3"/>
        <v>503050</v>
      </c>
      <c r="J38" s="258">
        <f t="shared" si="3"/>
        <v>512214</v>
      </c>
      <c r="K38" s="258">
        <f t="shared" si="3"/>
        <v>541008</v>
      </c>
      <c r="L38" s="258">
        <f t="shared" si="3"/>
        <v>9678</v>
      </c>
      <c r="M38" s="258">
        <f t="shared" si="3"/>
        <v>9678</v>
      </c>
      <c r="N38" s="258">
        <f t="shared" si="3"/>
        <v>717985</v>
      </c>
      <c r="O38" s="258">
        <f t="shared" si="3"/>
        <v>295300</v>
      </c>
      <c r="P38" s="258">
        <f t="shared" si="3"/>
        <v>299500</v>
      </c>
      <c r="Q38" s="258">
        <f t="shared" si="3"/>
        <v>311600</v>
      </c>
      <c r="R38" s="258">
        <f t="shared" si="3"/>
        <v>65500</v>
      </c>
      <c r="S38" s="258">
        <f t="shared" si="3"/>
        <v>65500</v>
      </c>
      <c r="T38" s="258">
        <f t="shared" si="3"/>
        <v>209608</v>
      </c>
      <c r="U38" s="258">
        <f t="shared" si="3"/>
        <v>130514</v>
      </c>
      <c r="V38" s="258">
        <f t="shared" si="3"/>
        <v>117645</v>
      </c>
      <c r="W38" s="258">
        <f t="shared" si="3"/>
        <v>117592</v>
      </c>
      <c r="X38" s="259">
        <f t="shared" si="3"/>
        <v>2500</v>
      </c>
      <c r="Y38" s="259">
        <f t="shared" si="3"/>
        <v>60120</v>
      </c>
      <c r="Z38" s="259">
        <f t="shared" si="3"/>
        <v>384881</v>
      </c>
      <c r="AA38" s="259">
        <f t="shared" si="3"/>
        <v>1000000</v>
      </c>
      <c r="AB38" s="260">
        <f t="shared" si="3"/>
        <v>1000000</v>
      </c>
      <c r="AC38" s="260">
        <f t="shared" si="3"/>
        <v>0</v>
      </c>
      <c r="AD38" s="289">
        <f t="shared" si="3"/>
        <v>2915016</v>
      </c>
      <c r="AE38" s="260">
        <f t="shared" si="3"/>
        <v>3036740</v>
      </c>
      <c r="AF38" s="260">
        <f t="shared" si="3"/>
        <v>3288579</v>
      </c>
      <c r="AG38" s="259">
        <f t="shared" si="3"/>
        <v>0</v>
      </c>
      <c r="AH38" s="259">
        <f t="shared" si="3"/>
        <v>35809</v>
      </c>
      <c r="AI38" s="259">
        <f t="shared" si="3"/>
        <v>13088</v>
      </c>
      <c r="AJ38" s="264">
        <f t="shared" si="3"/>
        <v>2915016</v>
      </c>
      <c r="AK38" s="259">
        <f t="shared" si="3"/>
        <v>3072549</v>
      </c>
      <c r="AL38" s="259">
        <f t="shared" si="3"/>
        <v>3301667</v>
      </c>
      <c r="AM38" s="262">
        <f t="shared" si="3"/>
        <v>733356</v>
      </c>
      <c r="AN38" s="265">
        <f t="shared" si="3"/>
        <v>776644</v>
      </c>
      <c r="AO38" s="265">
        <f t="shared" si="3"/>
        <v>683666</v>
      </c>
    </row>
    <row r="39" spans="1:41" ht="28.5" customHeight="1">
      <c r="A39" s="105"/>
      <c r="B39" s="290" t="s">
        <v>183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9"/>
      <c r="V39" s="219"/>
      <c r="W39" s="219"/>
      <c r="X39" s="127"/>
      <c r="Y39" s="291"/>
      <c r="Z39" s="291"/>
      <c r="AA39" s="220"/>
      <c r="AB39" s="220"/>
      <c r="AC39" s="220"/>
      <c r="AD39" s="222"/>
      <c r="AE39" s="220"/>
      <c r="AF39" s="220"/>
      <c r="AG39" s="292">
        <f>AG38</f>
        <v>0</v>
      </c>
      <c r="AH39" s="292">
        <f>AH38</f>
        <v>35809</v>
      </c>
      <c r="AI39" s="292">
        <f>AI38</f>
        <v>13088</v>
      </c>
      <c r="AJ39" s="293">
        <f>SUM(AG39)</f>
        <v>0</v>
      </c>
      <c r="AK39" s="220">
        <f>SUM(AH39)</f>
        <v>35809</v>
      </c>
      <c r="AL39" s="220">
        <f>SUM(AI39)</f>
        <v>13088</v>
      </c>
      <c r="AM39" s="221"/>
      <c r="AN39" s="223"/>
      <c r="AO39" s="223"/>
    </row>
    <row r="40" spans="1:41" ht="22.5" customHeight="1">
      <c r="A40" s="105"/>
      <c r="B40" s="217" t="s">
        <v>184</v>
      </c>
      <c r="C40" s="294">
        <f aca="true" t="shared" si="4" ref="C40:AL40">C38-C39</f>
        <v>314183</v>
      </c>
      <c r="D40" s="294">
        <f t="shared" si="4"/>
        <v>328893</v>
      </c>
      <c r="E40" s="294">
        <f t="shared" si="4"/>
        <v>407868</v>
      </c>
      <c r="F40" s="294">
        <f t="shared" si="4"/>
        <v>594291</v>
      </c>
      <c r="G40" s="294">
        <f t="shared" si="4"/>
        <v>643190</v>
      </c>
      <c r="H40" s="294">
        <f t="shared" si="4"/>
        <v>598037</v>
      </c>
      <c r="I40" s="294">
        <f t="shared" si="4"/>
        <v>503050</v>
      </c>
      <c r="J40" s="294">
        <f t="shared" si="4"/>
        <v>512214</v>
      </c>
      <c r="K40" s="294">
        <f t="shared" si="4"/>
        <v>541008</v>
      </c>
      <c r="L40" s="294">
        <f t="shared" si="4"/>
        <v>9678</v>
      </c>
      <c r="M40" s="294">
        <f t="shared" si="4"/>
        <v>9678</v>
      </c>
      <c r="N40" s="294">
        <f t="shared" si="4"/>
        <v>717985</v>
      </c>
      <c r="O40" s="294">
        <f t="shared" si="4"/>
        <v>295300</v>
      </c>
      <c r="P40" s="294">
        <f t="shared" si="4"/>
        <v>299500</v>
      </c>
      <c r="Q40" s="294">
        <f t="shared" si="4"/>
        <v>311600</v>
      </c>
      <c r="R40" s="294">
        <f t="shared" si="4"/>
        <v>65500</v>
      </c>
      <c r="S40" s="294">
        <f t="shared" si="4"/>
        <v>65500</v>
      </c>
      <c r="T40" s="294">
        <f t="shared" si="4"/>
        <v>209608</v>
      </c>
      <c r="U40" s="294">
        <f t="shared" si="4"/>
        <v>130514</v>
      </c>
      <c r="V40" s="294">
        <f t="shared" si="4"/>
        <v>117645</v>
      </c>
      <c r="W40" s="294">
        <f t="shared" si="4"/>
        <v>117592</v>
      </c>
      <c r="X40" s="294">
        <f t="shared" si="4"/>
        <v>2500</v>
      </c>
      <c r="Y40" s="295">
        <f t="shared" si="4"/>
        <v>60120</v>
      </c>
      <c r="Z40" s="295">
        <f t="shared" si="4"/>
        <v>384881</v>
      </c>
      <c r="AA40" s="296">
        <f t="shared" si="4"/>
        <v>1000000</v>
      </c>
      <c r="AB40" s="297">
        <f t="shared" si="4"/>
        <v>1000000</v>
      </c>
      <c r="AC40" s="297">
        <f t="shared" si="4"/>
        <v>0</v>
      </c>
      <c r="AD40" s="298">
        <f t="shared" si="4"/>
        <v>2915016</v>
      </c>
      <c r="AE40" s="299">
        <f t="shared" si="4"/>
        <v>3036740</v>
      </c>
      <c r="AF40" s="299">
        <f t="shared" si="4"/>
        <v>3288579</v>
      </c>
      <c r="AG40" s="299">
        <f t="shared" si="4"/>
        <v>0</v>
      </c>
      <c r="AH40" s="299">
        <f t="shared" si="4"/>
        <v>0</v>
      </c>
      <c r="AI40" s="299">
        <f t="shared" si="4"/>
        <v>0</v>
      </c>
      <c r="AJ40" s="300">
        <f t="shared" si="4"/>
        <v>2915016</v>
      </c>
      <c r="AK40" s="301">
        <f t="shared" si="4"/>
        <v>3036740</v>
      </c>
      <c r="AL40" s="296">
        <f t="shared" si="4"/>
        <v>3288579</v>
      </c>
      <c r="AM40" s="294"/>
      <c r="AN40" s="297"/>
      <c r="AO40" s="297"/>
    </row>
    <row r="41" spans="2:41" ht="12.75"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658" t="s">
        <v>185</v>
      </c>
      <c r="U41" s="658"/>
      <c r="V41" s="658"/>
      <c r="W41" s="658"/>
      <c r="X41" s="658"/>
      <c r="Y41" s="658"/>
      <c r="AA41" s="302"/>
      <c r="AB41" s="302"/>
      <c r="AC41" s="302"/>
      <c r="AD41" s="303"/>
      <c r="AE41" s="303"/>
      <c r="AF41" s="303"/>
      <c r="AG41" s="303"/>
      <c r="AH41" s="304"/>
      <c r="AI41" s="304"/>
      <c r="AJ41" s="305">
        <f>AJ40-i_kiad_!AG45</f>
        <v>-28870</v>
      </c>
      <c r="AK41" s="305">
        <f>AK40-i_kiad_!AH45</f>
        <v>-28870</v>
      </c>
      <c r="AL41" s="305">
        <f>AL40-i_kiad_!AI45</f>
        <v>-54280</v>
      </c>
      <c r="AM41" s="306"/>
      <c r="AN41" s="307"/>
      <c r="AO41" s="307"/>
    </row>
    <row r="42" spans="2:41" ht="12.75"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659" t="s">
        <v>186</v>
      </c>
      <c r="U42" s="659"/>
      <c r="V42" s="659"/>
      <c r="W42" s="659"/>
      <c r="X42" s="659"/>
      <c r="Y42" s="659"/>
      <c r="Z42" s="308"/>
      <c r="AA42" s="309"/>
      <c r="AB42" s="309"/>
      <c r="AC42" s="309"/>
      <c r="AD42" s="310"/>
      <c r="AE42" s="310"/>
      <c r="AF42" s="310"/>
      <c r="AG42" s="310"/>
      <c r="AH42" s="311"/>
      <c r="AI42" s="311"/>
      <c r="AJ42" s="312"/>
      <c r="AK42" s="310"/>
      <c r="AL42" s="310">
        <v>0</v>
      </c>
      <c r="AM42" s="313"/>
      <c r="AN42" s="311"/>
      <c r="AO42" s="311"/>
    </row>
    <row r="43" spans="2:41" ht="12.75"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656" t="s">
        <v>187</v>
      </c>
      <c r="U43" s="656"/>
      <c r="V43" s="656"/>
      <c r="W43" s="656"/>
      <c r="X43" s="656"/>
      <c r="Y43" s="656"/>
      <c r="Z43" s="314"/>
      <c r="AA43" s="315"/>
      <c r="AB43" s="315"/>
      <c r="AC43" s="315"/>
      <c r="AD43" s="316"/>
      <c r="AE43" s="316"/>
      <c r="AF43" s="316"/>
      <c r="AG43" s="316"/>
      <c r="AH43" s="317"/>
      <c r="AI43" s="317"/>
      <c r="AJ43" s="318">
        <f>i_kiad_!AG45-AJ40</f>
        <v>28870</v>
      </c>
      <c r="AK43" s="318">
        <f>i_kiad_!AH45-AK40</f>
        <v>28870</v>
      </c>
      <c r="AL43" s="318">
        <f>i_kiad_!AI45-AL40</f>
        <v>54280</v>
      </c>
      <c r="AM43" s="319"/>
      <c r="AN43" s="317"/>
      <c r="AO43" s="317"/>
    </row>
    <row r="44" spans="2:31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2:31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2:31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2:31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</sheetData>
  <mergeCells count="19">
    <mergeCell ref="W1:AC1"/>
    <mergeCell ref="B3:W3"/>
    <mergeCell ref="C6:W6"/>
    <mergeCell ref="C7:E7"/>
    <mergeCell ref="F7:H7"/>
    <mergeCell ref="I7:K7"/>
    <mergeCell ref="L7:N7"/>
    <mergeCell ref="O7:Q7"/>
    <mergeCell ref="R7:T7"/>
    <mergeCell ref="U7:W7"/>
    <mergeCell ref="T43:Y43"/>
    <mergeCell ref="AJ7:AL7"/>
    <mergeCell ref="AM7:AO7"/>
    <mergeCell ref="T41:Y41"/>
    <mergeCell ref="T42:Y42"/>
    <mergeCell ref="X7:Z7"/>
    <mergeCell ref="AA7:AC7"/>
    <mergeCell ref="AD7:AF7"/>
    <mergeCell ref="AG7:AI7"/>
  </mergeCells>
  <printOptions/>
  <pageMargins left="0" right="0" top="0.39375" bottom="0.39375" header="0.5118055555555556" footer="0.5118055555555556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D11" sqref="D11"/>
    </sheetView>
  </sheetViews>
  <sheetFormatPr defaultColWidth="9.00390625" defaultRowHeight="12.75"/>
  <cols>
    <col min="1" max="1" width="43.25390625" style="0" customWidth="1"/>
  </cols>
  <sheetData>
    <row r="1" ht="12.75">
      <c r="C1" t="s">
        <v>188</v>
      </c>
    </row>
    <row r="2" spans="1:4" ht="12.75">
      <c r="A2" s="647" t="s">
        <v>189</v>
      </c>
      <c r="B2" s="647"/>
      <c r="C2" s="647"/>
      <c r="D2" s="647"/>
    </row>
    <row r="3" spans="1:4" ht="12.75">
      <c r="A3" s="647" t="s">
        <v>190</v>
      </c>
      <c r="B3" s="647"/>
      <c r="C3" s="647"/>
      <c r="D3" s="647"/>
    </row>
    <row r="5" ht="12.75">
      <c r="D5" t="s">
        <v>191</v>
      </c>
    </row>
    <row r="6" spans="1:5" ht="12.75">
      <c r="A6" s="665" t="s">
        <v>66</v>
      </c>
      <c r="B6" s="666" t="s">
        <v>192</v>
      </c>
      <c r="C6" s="666"/>
      <c r="D6" s="666"/>
      <c r="E6" s="666"/>
    </row>
    <row r="7" spans="1:5" ht="25.5">
      <c r="A7" s="665"/>
      <c r="B7" s="321" t="s">
        <v>193</v>
      </c>
      <c r="C7" s="321" t="s">
        <v>194</v>
      </c>
      <c r="D7" s="321" t="s">
        <v>195</v>
      </c>
      <c r="E7" s="321" t="s">
        <v>196</v>
      </c>
    </row>
    <row r="8" spans="1:5" ht="12.75">
      <c r="A8" s="322" t="s">
        <v>197</v>
      </c>
      <c r="B8" s="323"/>
      <c r="C8" s="323"/>
      <c r="D8" s="323"/>
      <c r="E8" s="323"/>
    </row>
    <row r="9" spans="1:5" ht="12.75">
      <c r="A9" s="15" t="s">
        <v>198</v>
      </c>
      <c r="B9" s="324">
        <v>2000</v>
      </c>
      <c r="C9" s="324">
        <v>2000</v>
      </c>
      <c r="D9" s="324">
        <v>2000</v>
      </c>
      <c r="E9" s="324"/>
    </row>
    <row r="10" spans="1:5" ht="12.75">
      <c r="A10" s="15" t="s">
        <v>199</v>
      </c>
      <c r="B10" s="324">
        <v>245845</v>
      </c>
      <c r="C10" s="324">
        <v>261905</v>
      </c>
      <c r="D10" s="324">
        <v>306191</v>
      </c>
      <c r="E10" s="324"/>
    </row>
    <row r="11" spans="1:5" ht="12.75">
      <c r="A11" s="15" t="s">
        <v>200</v>
      </c>
      <c r="B11" s="324">
        <v>28892</v>
      </c>
      <c r="C11" s="324">
        <v>28542</v>
      </c>
      <c r="D11" s="324">
        <v>64680</v>
      </c>
      <c r="E11" s="324"/>
    </row>
    <row r="12" spans="1:5" ht="12.75">
      <c r="A12" s="15" t="s">
        <v>201</v>
      </c>
      <c r="B12" s="324">
        <v>32000</v>
      </c>
      <c r="C12" s="324">
        <v>29400</v>
      </c>
      <c r="D12" s="324">
        <v>28592</v>
      </c>
      <c r="E12" s="324"/>
    </row>
    <row r="13" spans="1:5" ht="12.75">
      <c r="A13" s="15" t="s">
        <v>202</v>
      </c>
      <c r="B13" s="325">
        <v>486050</v>
      </c>
      <c r="C13" s="325">
        <v>495149</v>
      </c>
      <c r="D13" s="325">
        <v>541008</v>
      </c>
      <c r="E13" s="325"/>
    </row>
    <row r="14" spans="1:5" ht="12.75">
      <c r="A14" s="15" t="s">
        <v>203</v>
      </c>
      <c r="B14" s="325">
        <v>17000</v>
      </c>
      <c r="C14" s="325">
        <v>17065</v>
      </c>
      <c r="D14" s="325">
        <v>0</v>
      </c>
      <c r="E14" s="325"/>
    </row>
    <row r="15" spans="1:5" ht="12.75">
      <c r="A15" s="15" t="s">
        <v>204</v>
      </c>
      <c r="B15" s="324">
        <v>431260</v>
      </c>
      <c r="C15" s="324">
        <v>424191</v>
      </c>
      <c r="D15" s="324">
        <v>435597</v>
      </c>
      <c r="E15" s="324"/>
    </row>
    <row r="16" spans="1:5" ht="12.75">
      <c r="A16" s="15" t="s">
        <v>205</v>
      </c>
      <c r="B16" s="324">
        <v>65500</v>
      </c>
      <c r="C16" s="324">
        <v>65500</v>
      </c>
      <c r="D16" s="324">
        <v>209608</v>
      </c>
      <c r="E16" s="324"/>
    </row>
    <row r="17" spans="1:5" ht="12.75">
      <c r="A17" s="15" t="s">
        <v>206</v>
      </c>
      <c r="B17" s="324">
        <v>0</v>
      </c>
      <c r="C17" s="324">
        <v>0</v>
      </c>
      <c r="D17" s="324">
        <v>0</v>
      </c>
      <c r="E17" s="324"/>
    </row>
    <row r="18" spans="1:5" ht="12.75">
      <c r="A18" s="15" t="s">
        <v>207</v>
      </c>
      <c r="B18" s="324">
        <v>0</v>
      </c>
      <c r="C18" s="324">
        <v>0</v>
      </c>
      <c r="D18" s="324">
        <v>706585</v>
      </c>
      <c r="E18" s="324"/>
    </row>
    <row r="19" spans="1:5" ht="12.75">
      <c r="A19" s="15" t="s">
        <v>208</v>
      </c>
      <c r="B19" s="324">
        <v>9678</v>
      </c>
      <c r="C19" s="324">
        <v>9678</v>
      </c>
      <c r="D19" s="324">
        <v>11400</v>
      </c>
      <c r="E19" s="324"/>
    </row>
    <row r="20" spans="1:5" ht="12.75">
      <c r="A20" s="15" t="s">
        <v>209</v>
      </c>
      <c r="B20" s="324">
        <v>0</v>
      </c>
      <c r="C20" s="324">
        <v>0</v>
      </c>
      <c r="D20" s="324">
        <v>0</v>
      </c>
      <c r="E20" s="324"/>
    </row>
    <row r="21" spans="1:5" ht="12.75">
      <c r="A21" s="15" t="s">
        <v>210</v>
      </c>
      <c r="B21" s="324">
        <v>523322</v>
      </c>
      <c r="C21" s="324">
        <v>508116</v>
      </c>
      <c r="D21" s="324">
        <v>494657</v>
      </c>
      <c r="E21" s="324"/>
    </row>
    <row r="22" spans="1:5" ht="12.75">
      <c r="A22" s="15" t="s">
        <v>211</v>
      </c>
      <c r="B22" s="324">
        <v>40057</v>
      </c>
      <c r="C22" s="324">
        <v>62878</v>
      </c>
      <c r="D22" s="324">
        <v>57988</v>
      </c>
      <c r="E22" s="324"/>
    </row>
    <row r="23" spans="1:5" ht="12.75">
      <c r="A23" s="15" t="s">
        <v>212</v>
      </c>
      <c r="B23" s="324">
        <v>24912</v>
      </c>
      <c r="C23" s="324">
        <v>24908</v>
      </c>
      <c r="D23" s="324">
        <v>45392</v>
      </c>
      <c r="E23" s="324"/>
    </row>
    <row r="24" spans="1:5" ht="12.75">
      <c r="A24" s="15" t="s">
        <v>213</v>
      </c>
      <c r="B24" s="324">
        <v>0</v>
      </c>
      <c r="C24" s="324">
        <v>0</v>
      </c>
      <c r="D24" s="324">
        <v>0</v>
      </c>
      <c r="E24" s="324"/>
    </row>
    <row r="25" spans="1:5" ht="12.75">
      <c r="A25" s="15" t="s">
        <v>214</v>
      </c>
      <c r="B25" s="324">
        <v>6000</v>
      </c>
      <c r="C25" s="324">
        <v>6000</v>
      </c>
      <c r="D25" s="324">
        <v>0</v>
      </c>
      <c r="E25" s="324"/>
    </row>
    <row r="26" spans="1:5" ht="12.75">
      <c r="A26" s="15" t="s">
        <v>215</v>
      </c>
      <c r="B26" s="324">
        <v>0</v>
      </c>
      <c r="C26" s="324">
        <v>41288</v>
      </c>
      <c r="D26" s="324">
        <v>0</v>
      </c>
      <c r="E26" s="324"/>
    </row>
    <row r="27" spans="1:5" ht="12.75">
      <c r="A27" s="15" t="s">
        <v>36</v>
      </c>
      <c r="B27" s="324">
        <v>450</v>
      </c>
      <c r="C27" s="324">
        <v>450</v>
      </c>
      <c r="D27" s="324">
        <v>650</v>
      </c>
      <c r="E27" s="324"/>
    </row>
    <row r="28" spans="1:5" ht="12.75">
      <c r="A28" s="326" t="s">
        <v>216</v>
      </c>
      <c r="B28" s="327">
        <f>SUM(B9:B27)</f>
        <v>1912966</v>
      </c>
      <c r="C28" s="327">
        <f>SUM(C9:C27)</f>
        <v>1977070</v>
      </c>
      <c r="D28" s="327">
        <f>SUM(D9:D27)</f>
        <v>2904348</v>
      </c>
      <c r="E28" s="327">
        <f>SUM(E9:E27)</f>
        <v>0</v>
      </c>
    </row>
    <row r="29" spans="1:5" ht="12.75">
      <c r="A29" s="15" t="s">
        <v>38</v>
      </c>
      <c r="B29" s="324">
        <v>2050</v>
      </c>
      <c r="C29" s="324">
        <v>59670</v>
      </c>
      <c r="D29" s="324">
        <v>384231</v>
      </c>
      <c r="E29" s="324"/>
    </row>
    <row r="30" spans="1:5" ht="12.75">
      <c r="A30" s="326" t="s">
        <v>217</v>
      </c>
      <c r="B30" s="327">
        <f>SUM(B28:B29)</f>
        <v>1915016</v>
      </c>
      <c r="C30" s="327">
        <f>SUM(C28:C29)</f>
        <v>2036740</v>
      </c>
      <c r="D30" s="327">
        <f>SUM(D28:D29)</f>
        <v>3288579</v>
      </c>
      <c r="E30" s="327">
        <f>SUM(E28:E29)</f>
        <v>0</v>
      </c>
    </row>
    <row r="31" spans="1:5" ht="12.75">
      <c r="A31" s="15" t="s">
        <v>218</v>
      </c>
      <c r="B31" s="324">
        <v>28870</v>
      </c>
      <c r="C31" s="324">
        <v>28870</v>
      </c>
      <c r="D31" s="324">
        <v>54280</v>
      </c>
      <c r="E31" s="324"/>
    </row>
    <row r="32" spans="1:5" ht="12.75">
      <c r="A32" s="15" t="s">
        <v>219</v>
      </c>
      <c r="B32" s="324">
        <v>0</v>
      </c>
      <c r="C32" s="324">
        <v>0</v>
      </c>
      <c r="D32" s="324">
        <v>0</v>
      </c>
      <c r="E32" s="324"/>
    </row>
    <row r="33" spans="1:5" ht="12.75">
      <c r="A33" s="15" t="s">
        <v>220</v>
      </c>
      <c r="B33" s="325">
        <v>1000000</v>
      </c>
      <c r="C33" s="325">
        <v>1000000</v>
      </c>
      <c r="D33" s="325">
        <v>0</v>
      </c>
      <c r="E33" s="325"/>
    </row>
    <row r="34" spans="1:5" ht="12.75">
      <c r="A34" s="36" t="s">
        <v>221</v>
      </c>
      <c r="B34" s="328"/>
      <c r="C34" s="328"/>
      <c r="D34" s="328"/>
      <c r="E34" s="328"/>
    </row>
    <row r="35" spans="1:5" ht="12.75">
      <c r="A35" s="329" t="s">
        <v>105</v>
      </c>
      <c r="B35" s="330">
        <f>SUM(B30:B34)</f>
        <v>2943886</v>
      </c>
      <c r="C35" s="330">
        <f>SUM(C30:C34)</f>
        <v>3065610</v>
      </c>
      <c r="D35" s="330">
        <f>SUM(D30:D34)</f>
        <v>3342859</v>
      </c>
      <c r="E35" s="330">
        <f>SUM(E30:E34)</f>
        <v>0</v>
      </c>
    </row>
    <row r="36" spans="1:5" ht="12.75">
      <c r="A36" s="331"/>
      <c r="B36" s="323"/>
      <c r="C36" s="323"/>
      <c r="D36" s="323"/>
      <c r="E36" s="323"/>
    </row>
    <row r="37" spans="1:5" ht="12.75">
      <c r="A37" s="332" t="s">
        <v>222</v>
      </c>
      <c r="B37" s="324"/>
      <c r="C37" s="324"/>
      <c r="D37" s="324"/>
      <c r="E37" s="324"/>
    </row>
    <row r="38" spans="1:5" ht="12.75">
      <c r="A38" s="15" t="s">
        <v>11</v>
      </c>
      <c r="B38" s="324">
        <v>866709</v>
      </c>
      <c r="C38" s="324">
        <v>877724</v>
      </c>
      <c r="D38" s="324">
        <v>882678</v>
      </c>
      <c r="E38" s="324"/>
    </row>
    <row r="39" spans="1:5" ht="12.75">
      <c r="A39" s="15" t="s">
        <v>223</v>
      </c>
      <c r="B39" s="324">
        <v>277084</v>
      </c>
      <c r="C39" s="324">
        <v>280014</v>
      </c>
      <c r="D39" s="324">
        <v>279246</v>
      </c>
      <c r="E39" s="324"/>
    </row>
    <row r="40" spans="1:5" ht="12.75">
      <c r="A40" s="15" t="s">
        <v>224</v>
      </c>
      <c r="B40" s="324">
        <v>547131</v>
      </c>
      <c r="C40" s="324">
        <v>636457</v>
      </c>
      <c r="D40" s="324">
        <v>642938</v>
      </c>
      <c r="E40" s="324"/>
    </row>
    <row r="41" spans="1:5" ht="12.75">
      <c r="A41" s="15" t="s">
        <v>25</v>
      </c>
      <c r="B41" s="324">
        <v>53571</v>
      </c>
      <c r="C41" s="324">
        <v>53571</v>
      </c>
      <c r="D41" s="324">
        <v>33350</v>
      </c>
      <c r="E41" s="324"/>
    </row>
    <row r="42" spans="1:5" ht="12.75">
      <c r="A42" s="15" t="s">
        <v>17</v>
      </c>
      <c r="B42" s="324">
        <v>19800</v>
      </c>
      <c r="C42" s="324">
        <v>20846</v>
      </c>
      <c r="D42" s="324">
        <v>20000</v>
      </c>
      <c r="E42" s="324"/>
    </row>
    <row r="43" spans="1:5" ht="12.75">
      <c r="A43" s="15" t="s">
        <v>31</v>
      </c>
      <c r="B43" s="324"/>
      <c r="C43" s="324">
        <v>9257</v>
      </c>
      <c r="D43" s="324">
        <v>38560</v>
      </c>
      <c r="E43" s="324"/>
    </row>
    <row r="44" spans="1:5" ht="12.75">
      <c r="A44" s="15" t="s">
        <v>225</v>
      </c>
      <c r="B44" s="324">
        <v>18025</v>
      </c>
      <c r="C44" s="324">
        <v>18475</v>
      </c>
      <c r="D44" s="324">
        <v>24685</v>
      </c>
      <c r="E44" s="324"/>
    </row>
    <row r="45" spans="1:5" ht="12.75">
      <c r="A45" s="15" t="s">
        <v>226</v>
      </c>
      <c r="B45" s="324">
        <v>0</v>
      </c>
      <c r="C45" s="324">
        <v>0</v>
      </c>
      <c r="D45" s="324">
        <v>0</v>
      </c>
      <c r="E45" s="324"/>
    </row>
    <row r="46" spans="1:5" ht="12.75">
      <c r="A46" s="15" t="s">
        <v>227</v>
      </c>
      <c r="B46" s="324">
        <v>23971</v>
      </c>
      <c r="C46" s="324">
        <v>25608</v>
      </c>
      <c r="D46" s="324">
        <v>34143</v>
      </c>
      <c r="E46" s="324"/>
    </row>
    <row r="47" spans="1:5" ht="12.75">
      <c r="A47" s="15" t="s">
        <v>228</v>
      </c>
      <c r="B47" s="324">
        <v>1887</v>
      </c>
      <c r="C47" s="324">
        <v>3745</v>
      </c>
      <c r="D47" s="324">
        <v>567</v>
      </c>
      <c r="E47" s="324"/>
    </row>
    <row r="48" spans="1:5" ht="12.75">
      <c r="A48" s="15" t="s">
        <v>27</v>
      </c>
      <c r="B48" s="324">
        <v>19483</v>
      </c>
      <c r="C48" s="324">
        <v>19483</v>
      </c>
      <c r="D48" s="324">
        <v>54972</v>
      </c>
      <c r="E48" s="324"/>
    </row>
    <row r="49" spans="1:5" ht="12.75">
      <c r="A49" s="15" t="s">
        <v>29</v>
      </c>
      <c r="B49" s="324">
        <v>112782</v>
      </c>
      <c r="C49" s="324">
        <v>176726</v>
      </c>
      <c r="D49" s="324">
        <v>899673</v>
      </c>
      <c r="E49" s="324"/>
    </row>
    <row r="50" spans="1:5" ht="12.75">
      <c r="A50" s="15" t="s">
        <v>60</v>
      </c>
      <c r="B50" s="324">
        <v>0</v>
      </c>
      <c r="C50" s="324">
        <v>0</v>
      </c>
      <c r="D50" s="324">
        <v>0</v>
      </c>
      <c r="E50" s="324"/>
    </row>
    <row r="51" spans="1:5" ht="12.75">
      <c r="A51" s="15" t="s">
        <v>37</v>
      </c>
      <c r="B51" s="324">
        <v>150</v>
      </c>
      <c r="C51" s="324">
        <v>150</v>
      </c>
      <c r="D51" s="324">
        <v>0</v>
      </c>
      <c r="E51" s="324"/>
    </row>
    <row r="52" spans="1:5" ht="12.75">
      <c r="A52" s="326" t="s">
        <v>229</v>
      </c>
      <c r="B52" s="327">
        <f>SUM(B38:B51)</f>
        <v>1940593</v>
      </c>
      <c r="C52" s="327">
        <f>SUM(C38:C51)</f>
        <v>2122056</v>
      </c>
      <c r="D52" s="327">
        <f>SUM(D38:D51)</f>
        <v>2910812</v>
      </c>
      <c r="E52" s="327">
        <f>SUM(E38:E51)</f>
        <v>0</v>
      </c>
    </row>
    <row r="53" spans="1:5" ht="12.75">
      <c r="A53" s="15" t="s">
        <v>230</v>
      </c>
      <c r="B53" s="324">
        <v>550</v>
      </c>
      <c r="C53" s="324">
        <v>2811</v>
      </c>
      <c r="D53" s="324">
        <v>424384</v>
      </c>
      <c r="E53" s="324"/>
    </row>
    <row r="54" spans="1:5" ht="12.75">
      <c r="A54" s="326" t="s">
        <v>231</v>
      </c>
      <c r="B54" s="327">
        <f>SUM(B52:B53)</f>
        <v>1941143</v>
      </c>
      <c r="C54" s="327">
        <f>SUM(C52:C53)</f>
        <v>2124867</v>
      </c>
      <c r="D54" s="327">
        <f>SUM(D52:D53)</f>
        <v>3335196</v>
      </c>
      <c r="E54" s="327">
        <f>SUM(E52:E53)</f>
        <v>0</v>
      </c>
    </row>
    <row r="55" spans="1:5" ht="12.75">
      <c r="A55" s="15" t="s">
        <v>232</v>
      </c>
      <c r="B55" s="324">
        <v>317000</v>
      </c>
      <c r="C55" s="324">
        <v>317000</v>
      </c>
      <c r="D55" s="324">
        <v>0</v>
      </c>
      <c r="E55" s="324"/>
    </row>
    <row r="56" spans="1:5" ht="12.75">
      <c r="A56" s="15" t="s">
        <v>233</v>
      </c>
      <c r="B56" s="324">
        <v>243543</v>
      </c>
      <c r="C56" s="324">
        <v>243543</v>
      </c>
      <c r="D56" s="324">
        <v>7663</v>
      </c>
      <c r="E56" s="324"/>
    </row>
    <row r="57" spans="1:5" ht="12.75">
      <c r="A57" s="15" t="s">
        <v>234</v>
      </c>
      <c r="B57" s="325">
        <v>442200</v>
      </c>
      <c r="C57" s="325">
        <v>380200</v>
      </c>
      <c r="D57" s="325">
        <v>0</v>
      </c>
      <c r="E57" s="325"/>
    </row>
    <row r="58" spans="1:5" ht="12.75">
      <c r="A58" s="36" t="s">
        <v>235</v>
      </c>
      <c r="B58" s="328"/>
      <c r="C58" s="328"/>
      <c r="D58" s="328"/>
      <c r="E58" s="328"/>
    </row>
    <row r="59" spans="1:5" ht="12.75">
      <c r="A59" s="329" t="s">
        <v>106</v>
      </c>
      <c r="B59" s="330">
        <f>SUM(B54:B58)</f>
        <v>2943886</v>
      </c>
      <c r="C59" s="330">
        <f>SUM(C54:C58)</f>
        <v>3065610</v>
      </c>
      <c r="D59" s="330">
        <f>SUM(D54:D58)</f>
        <v>3342859</v>
      </c>
      <c r="E59" s="330">
        <f>SUM(E54:E58)</f>
        <v>0</v>
      </c>
    </row>
    <row r="60" spans="1:5" ht="12.75">
      <c r="A60" s="333"/>
      <c r="B60" s="334"/>
      <c r="C60" s="334"/>
      <c r="D60" s="334"/>
      <c r="E60" s="334"/>
    </row>
    <row r="61" spans="1:5" ht="12.75">
      <c r="A61" s="335" t="s">
        <v>236</v>
      </c>
      <c r="B61" s="336"/>
      <c r="C61" s="336">
        <v>35809</v>
      </c>
      <c r="D61" s="336">
        <v>13088</v>
      </c>
      <c r="E61" s="336"/>
    </row>
    <row r="62" spans="1:5" ht="12.75">
      <c r="A62" s="337" t="s">
        <v>237</v>
      </c>
      <c r="B62" s="337">
        <v>733356</v>
      </c>
      <c r="C62" s="337">
        <v>776644</v>
      </c>
      <c r="D62" s="337">
        <v>683666</v>
      </c>
      <c r="E62" s="337"/>
    </row>
  </sheetData>
  <mergeCells count="4">
    <mergeCell ref="A2:D2"/>
    <mergeCell ref="A3:D3"/>
    <mergeCell ref="A6:A7"/>
    <mergeCell ref="B6:E6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67">
      <selection activeCell="L104" sqref="L104"/>
    </sheetView>
  </sheetViews>
  <sheetFormatPr defaultColWidth="9.00390625" defaultRowHeight="12.75"/>
  <cols>
    <col min="1" max="1" width="36.875" style="0" customWidth="1"/>
    <col min="5" max="12" width="8.625" style="0" customWidth="1"/>
    <col min="13" max="14" width="8.375" style="0" customWidth="1"/>
  </cols>
  <sheetData>
    <row r="1" ht="12.75">
      <c r="L1" t="s">
        <v>238</v>
      </c>
    </row>
    <row r="2" spans="1:13" ht="12.75">
      <c r="A2" s="647" t="s">
        <v>239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45"/>
    </row>
    <row r="3" spans="1:14" ht="12.75">
      <c r="A3" s="647" t="s">
        <v>240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338"/>
      <c r="N3" t="s">
        <v>241</v>
      </c>
    </row>
    <row r="4" spans="1:14" ht="12.75">
      <c r="A4" s="639" t="s">
        <v>66</v>
      </c>
      <c r="B4" s="668" t="s">
        <v>242</v>
      </c>
      <c r="C4" s="669" t="s">
        <v>243</v>
      </c>
      <c r="D4" s="669" t="s">
        <v>244</v>
      </c>
      <c r="E4" s="640" t="s">
        <v>245</v>
      </c>
      <c r="F4" s="640"/>
      <c r="G4" s="640"/>
      <c r="H4" s="640"/>
      <c r="I4" s="640"/>
      <c r="J4" s="640"/>
      <c r="K4" s="640"/>
      <c r="L4" s="640"/>
      <c r="M4" s="339" t="s">
        <v>246</v>
      </c>
      <c r="N4" s="340" t="s">
        <v>247</v>
      </c>
    </row>
    <row r="5" spans="1:14" ht="12.75">
      <c r="A5" s="639"/>
      <c r="B5" s="668"/>
      <c r="C5" s="669"/>
      <c r="D5" s="669"/>
      <c r="E5" s="341" t="s">
        <v>248</v>
      </c>
      <c r="F5" s="342" t="s">
        <v>249</v>
      </c>
      <c r="G5" s="342" t="s">
        <v>250</v>
      </c>
      <c r="H5" s="342" t="s">
        <v>251</v>
      </c>
      <c r="I5" s="342" t="s">
        <v>252</v>
      </c>
      <c r="J5" s="342" t="s">
        <v>253</v>
      </c>
      <c r="K5" s="342" t="s">
        <v>254</v>
      </c>
      <c r="L5" s="343" t="s">
        <v>255</v>
      </c>
      <c r="M5" s="344" t="s">
        <v>256</v>
      </c>
      <c r="N5" s="345" t="s">
        <v>257</v>
      </c>
    </row>
    <row r="6" spans="1:14" ht="10.5" customHeight="1">
      <c r="A6" s="322" t="s">
        <v>2</v>
      </c>
      <c r="B6" s="346"/>
      <c r="C6" s="347"/>
      <c r="D6" s="12"/>
      <c r="E6" s="348"/>
      <c r="F6" s="349"/>
      <c r="G6" s="349"/>
      <c r="H6" s="349"/>
      <c r="I6" s="349"/>
      <c r="J6" s="349"/>
      <c r="K6" s="349"/>
      <c r="L6" s="350"/>
      <c r="M6" s="350"/>
      <c r="N6" s="346"/>
    </row>
    <row r="7" spans="1:14" ht="12.75" customHeight="1">
      <c r="A7" s="351" t="s">
        <v>258</v>
      </c>
      <c r="B7" s="18">
        <f aca="true" t="shared" si="0" ref="B7:B17">SUM(C7:N7)</f>
        <v>2000</v>
      </c>
      <c r="C7" s="347">
        <v>2000</v>
      </c>
      <c r="D7" s="346"/>
      <c r="E7" s="352"/>
      <c r="F7" s="245"/>
      <c r="G7" s="245"/>
      <c r="H7" s="245"/>
      <c r="I7" s="245"/>
      <c r="J7" s="245"/>
      <c r="K7" s="245"/>
      <c r="L7" s="324"/>
      <c r="M7" s="324"/>
      <c r="N7" s="346"/>
    </row>
    <row r="8" spans="1:14" ht="12.75">
      <c r="A8" s="15" t="s">
        <v>259</v>
      </c>
      <c r="B8" s="18">
        <f t="shared" si="0"/>
        <v>134484</v>
      </c>
      <c r="C8" s="17"/>
      <c r="D8" s="18"/>
      <c r="E8" s="352">
        <v>5170</v>
      </c>
      <c r="F8" s="245">
        <v>4000</v>
      </c>
      <c r="G8" s="245">
        <v>450</v>
      </c>
      <c r="H8" s="245"/>
      <c r="I8" s="245">
        <v>2000</v>
      </c>
      <c r="J8" s="245"/>
      <c r="K8" s="245">
        <v>1800</v>
      </c>
      <c r="L8" s="324">
        <v>112000</v>
      </c>
      <c r="M8" s="324"/>
      <c r="N8" s="18">
        <v>9064</v>
      </c>
    </row>
    <row r="9" spans="1:14" ht="12.75">
      <c r="A9" s="15" t="s">
        <v>260</v>
      </c>
      <c r="B9" s="18">
        <f t="shared" si="0"/>
        <v>12626</v>
      </c>
      <c r="C9" s="17"/>
      <c r="D9" s="18"/>
      <c r="E9" s="352">
        <v>1560</v>
      </c>
      <c r="F9" s="245">
        <v>600</v>
      </c>
      <c r="G9" s="245"/>
      <c r="H9" s="245"/>
      <c r="I9" s="245">
        <v>340</v>
      </c>
      <c r="J9" s="245"/>
      <c r="K9" s="245">
        <v>65</v>
      </c>
      <c r="L9" s="324">
        <v>7000</v>
      </c>
      <c r="M9" s="324"/>
      <c r="N9" s="18">
        <v>3061</v>
      </c>
    </row>
    <row r="10" spans="1:14" ht="12.75">
      <c r="A10" s="15" t="s">
        <v>261</v>
      </c>
      <c r="B10" s="18">
        <f t="shared" si="0"/>
        <v>67107</v>
      </c>
      <c r="C10" s="17"/>
      <c r="D10" s="18"/>
      <c r="E10" s="352"/>
      <c r="F10" s="245">
        <v>16900</v>
      </c>
      <c r="G10" s="245">
        <v>2595</v>
      </c>
      <c r="H10" s="245">
        <v>5800</v>
      </c>
      <c r="I10" s="245">
        <v>950</v>
      </c>
      <c r="J10" s="245"/>
      <c r="K10" s="245">
        <v>2000</v>
      </c>
      <c r="L10" s="324">
        <v>500</v>
      </c>
      <c r="M10" s="324"/>
      <c r="N10" s="18">
        <v>38362</v>
      </c>
    </row>
    <row r="11" spans="1:14" ht="12.75">
      <c r="A11" s="15" t="s">
        <v>262</v>
      </c>
      <c r="B11" s="18">
        <f t="shared" si="0"/>
        <v>67185</v>
      </c>
      <c r="C11" s="17">
        <v>48161</v>
      </c>
      <c r="D11" s="18"/>
      <c r="E11" s="352"/>
      <c r="F11" s="245">
        <v>1000</v>
      </c>
      <c r="G11" s="245">
        <v>1000</v>
      </c>
      <c r="H11" s="245">
        <v>750</v>
      </c>
      <c r="I11" s="245">
        <v>12618</v>
      </c>
      <c r="J11" s="245"/>
      <c r="K11" s="245">
        <v>560</v>
      </c>
      <c r="L11" s="324">
        <v>240</v>
      </c>
      <c r="M11" s="324"/>
      <c r="N11" s="18">
        <v>2856</v>
      </c>
    </row>
    <row r="12" spans="1:14" ht="12.75">
      <c r="A12" s="15" t="s">
        <v>263</v>
      </c>
      <c r="B12" s="18">
        <f t="shared" si="0"/>
        <v>4483</v>
      </c>
      <c r="C12" s="17"/>
      <c r="D12" s="18"/>
      <c r="E12" s="352"/>
      <c r="F12" s="245"/>
      <c r="G12" s="245"/>
      <c r="H12" s="245"/>
      <c r="I12" s="245">
        <v>200</v>
      </c>
      <c r="J12" s="245"/>
      <c r="K12" s="245">
        <v>4000</v>
      </c>
      <c r="L12" s="324"/>
      <c r="M12" s="324"/>
      <c r="N12" s="18">
        <v>283</v>
      </c>
    </row>
    <row r="13" spans="1:14" ht="12.75">
      <c r="A13" s="15" t="s">
        <v>264</v>
      </c>
      <c r="B13" s="18">
        <f t="shared" si="0"/>
        <v>28592</v>
      </c>
      <c r="C13" s="17">
        <v>28500</v>
      </c>
      <c r="D13" s="18"/>
      <c r="E13" s="352"/>
      <c r="F13" s="245"/>
      <c r="G13" s="245"/>
      <c r="H13" s="245"/>
      <c r="I13" s="245"/>
      <c r="J13" s="245"/>
      <c r="K13" s="245"/>
      <c r="L13" s="324"/>
      <c r="M13" s="324"/>
      <c r="N13" s="18">
        <v>92</v>
      </c>
    </row>
    <row r="14" spans="1:14" ht="12.75">
      <c r="A14" s="15" t="s">
        <v>265</v>
      </c>
      <c r="B14" s="18">
        <f t="shared" si="0"/>
        <v>16725</v>
      </c>
      <c r="C14" s="17"/>
      <c r="D14" s="18"/>
      <c r="E14" s="352"/>
      <c r="F14" s="245"/>
      <c r="G14" s="245"/>
      <c r="H14" s="245"/>
      <c r="I14" s="245">
        <v>16725</v>
      </c>
      <c r="J14" s="245"/>
      <c r="K14" s="245"/>
      <c r="L14" s="324"/>
      <c r="M14" s="324"/>
      <c r="N14" s="18"/>
    </row>
    <row r="15" spans="1:14" ht="12.75">
      <c r="A15" s="15" t="s">
        <v>266</v>
      </c>
      <c r="B15" s="18">
        <f t="shared" si="0"/>
        <v>22</v>
      </c>
      <c r="C15" s="17"/>
      <c r="D15" s="18"/>
      <c r="E15" s="352"/>
      <c r="F15" s="245"/>
      <c r="G15" s="245"/>
      <c r="H15" s="245"/>
      <c r="I15" s="245"/>
      <c r="J15" s="245"/>
      <c r="K15" s="245"/>
      <c r="L15" s="324"/>
      <c r="M15" s="324"/>
      <c r="N15" s="18">
        <v>22</v>
      </c>
    </row>
    <row r="16" spans="1:14" ht="12.75">
      <c r="A16" s="15" t="s">
        <v>267</v>
      </c>
      <c r="B16" s="18">
        <f t="shared" si="0"/>
        <v>3559</v>
      </c>
      <c r="C16" s="17">
        <v>1200</v>
      </c>
      <c r="D16" s="18"/>
      <c r="E16" s="352"/>
      <c r="F16" s="245"/>
      <c r="G16" s="245"/>
      <c r="H16" s="245">
        <v>200</v>
      </c>
      <c r="I16" s="245">
        <v>660</v>
      </c>
      <c r="J16" s="245"/>
      <c r="K16" s="245"/>
      <c r="L16" s="324"/>
      <c r="M16" s="324"/>
      <c r="N16" s="18">
        <v>1499</v>
      </c>
    </row>
    <row r="17" spans="1:14" ht="12.75">
      <c r="A17" s="36" t="s">
        <v>268</v>
      </c>
      <c r="B17" s="353">
        <f t="shared" si="0"/>
        <v>64680</v>
      </c>
      <c r="C17" s="38">
        <v>48245</v>
      </c>
      <c r="D17" s="353"/>
      <c r="E17" s="354">
        <v>1346</v>
      </c>
      <c r="F17" s="355">
        <v>4300</v>
      </c>
      <c r="G17" s="355">
        <v>90</v>
      </c>
      <c r="H17" s="355">
        <v>1700</v>
      </c>
      <c r="I17" s="355">
        <v>4338</v>
      </c>
      <c r="J17" s="355"/>
      <c r="K17" s="355">
        <v>1200</v>
      </c>
      <c r="L17" s="328">
        <v>1500</v>
      </c>
      <c r="M17" s="328"/>
      <c r="N17" s="353">
        <v>1961</v>
      </c>
    </row>
    <row r="18" spans="1:14" s="39" customFormat="1" ht="12.75">
      <c r="A18" s="329" t="s">
        <v>269</v>
      </c>
      <c r="B18" s="25">
        <f>SUM(B7:B17)</f>
        <v>401463</v>
      </c>
      <c r="C18" s="329">
        <f>SUM(C7:C17)</f>
        <v>128106</v>
      </c>
      <c r="D18" s="329">
        <f>SUM(D7:D17)</f>
        <v>0</v>
      </c>
      <c r="E18" s="356">
        <f>SUM(E8:E17)</f>
        <v>8076</v>
      </c>
      <c r="F18" s="357">
        <f>SUM(F8:F17)</f>
        <v>26800</v>
      </c>
      <c r="G18" s="357">
        <f>SUM(G8:G17)</f>
        <v>4135</v>
      </c>
      <c r="H18" s="357">
        <f>SUM(H8:H17)</f>
        <v>8450</v>
      </c>
      <c r="I18" s="357">
        <f>SUM(I8:I17)</f>
        <v>37831</v>
      </c>
      <c r="J18" s="357"/>
      <c r="K18" s="357">
        <f>SUM(K8:K17)</f>
        <v>9625</v>
      </c>
      <c r="L18" s="330">
        <f>SUM(L8:L17)</f>
        <v>121240</v>
      </c>
      <c r="M18" s="330"/>
      <c r="N18" s="25">
        <f>SUM(N8:N17)</f>
        <v>57200</v>
      </c>
    </row>
    <row r="19" spans="1:14" s="39" customFormat="1" ht="12.75">
      <c r="A19" s="351" t="s">
        <v>270</v>
      </c>
      <c r="B19" s="346">
        <f>SUM(C19:N19)</f>
        <v>1500</v>
      </c>
      <c r="C19" s="358">
        <v>1500</v>
      </c>
      <c r="D19" s="359"/>
      <c r="E19" s="360"/>
      <c r="F19" s="361"/>
      <c r="G19" s="361"/>
      <c r="H19" s="361"/>
      <c r="I19" s="361"/>
      <c r="J19" s="361"/>
      <c r="K19" s="361"/>
      <c r="L19" s="362"/>
      <c r="M19" s="362"/>
      <c r="N19" s="363"/>
    </row>
    <row r="20" spans="1:14" s="39" customFormat="1" ht="12.75">
      <c r="A20" s="364" t="s">
        <v>271</v>
      </c>
      <c r="B20" s="365">
        <f>SUM(C20:N20)</f>
        <v>1700</v>
      </c>
      <c r="C20" s="366">
        <v>1700</v>
      </c>
      <c r="D20" s="367"/>
      <c r="E20" s="368"/>
      <c r="F20" s="369"/>
      <c r="G20" s="369"/>
      <c r="H20" s="369"/>
      <c r="I20" s="369"/>
      <c r="J20" s="369"/>
      <c r="K20" s="369"/>
      <c r="L20" s="370"/>
      <c r="M20" s="370"/>
      <c r="N20" s="371"/>
    </row>
    <row r="21" spans="1:14" s="39" customFormat="1" ht="12.75">
      <c r="A21" s="21" t="s">
        <v>272</v>
      </c>
      <c r="B21" s="353">
        <f>SUM(C21:N21)</f>
        <v>3205</v>
      </c>
      <c r="C21" s="23">
        <v>3205</v>
      </c>
      <c r="D21" s="22"/>
      <c r="E21" s="372"/>
      <c r="F21" s="373"/>
      <c r="G21" s="373"/>
      <c r="H21" s="373"/>
      <c r="I21" s="373"/>
      <c r="J21" s="373"/>
      <c r="K21" s="373"/>
      <c r="L21" s="374"/>
      <c r="M21" s="374"/>
      <c r="N21" s="375"/>
    </row>
    <row r="22" spans="1:14" s="39" customFormat="1" ht="12.75">
      <c r="A22" s="329" t="s">
        <v>273</v>
      </c>
      <c r="B22" s="25">
        <f aca="true" t="shared" si="1" ref="B22:I22">SUM(B19:B21)</f>
        <v>6405</v>
      </c>
      <c r="C22" s="329">
        <f t="shared" si="1"/>
        <v>6405</v>
      </c>
      <c r="D22" s="329">
        <f t="shared" si="1"/>
        <v>0</v>
      </c>
      <c r="E22" s="356">
        <f t="shared" si="1"/>
        <v>0</v>
      </c>
      <c r="F22" s="357">
        <f t="shared" si="1"/>
        <v>0</v>
      </c>
      <c r="G22" s="357">
        <f t="shared" si="1"/>
        <v>0</v>
      </c>
      <c r="H22" s="357">
        <f t="shared" si="1"/>
        <v>0</v>
      </c>
      <c r="I22" s="357">
        <f t="shared" si="1"/>
        <v>0</v>
      </c>
      <c r="J22" s="357"/>
      <c r="K22" s="357">
        <f>SUM(K19:K21)</f>
        <v>0</v>
      </c>
      <c r="L22" s="330">
        <f>SUM(L19:L21)</f>
        <v>0</v>
      </c>
      <c r="M22" s="330"/>
      <c r="N22" s="25">
        <f>SUM(N19:N21)</f>
        <v>0</v>
      </c>
    </row>
    <row r="23" spans="1:14" ht="12.75">
      <c r="A23" s="331" t="s">
        <v>274</v>
      </c>
      <c r="B23" s="346">
        <f>SUM(C23:N23)</f>
        <v>240000</v>
      </c>
      <c r="C23" s="347">
        <v>240000</v>
      </c>
      <c r="D23" s="346"/>
      <c r="E23" s="376"/>
      <c r="F23" s="377"/>
      <c r="G23" s="377"/>
      <c r="H23" s="377"/>
      <c r="I23" s="377"/>
      <c r="J23" s="377"/>
      <c r="K23" s="377"/>
      <c r="L23" s="323"/>
      <c r="M23" s="323"/>
      <c r="N23" s="346"/>
    </row>
    <row r="24" spans="1:14" ht="12.75">
      <c r="A24" s="15" t="s">
        <v>275</v>
      </c>
      <c r="B24" s="18">
        <f>SUM(C24:N24)</f>
        <v>43000</v>
      </c>
      <c r="C24" s="17">
        <v>43000</v>
      </c>
      <c r="D24" s="18"/>
      <c r="E24" s="352"/>
      <c r="F24" s="245"/>
      <c r="G24" s="245"/>
      <c r="H24" s="245"/>
      <c r="I24" s="245"/>
      <c r="J24" s="245"/>
      <c r="K24" s="245"/>
      <c r="L24" s="324"/>
      <c r="M24" s="324"/>
      <c r="N24" s="18"/>
    </row>
    <row r="25" spans="1:14" ht="12.75">
      <c r="A25" s="15" t="s">
        <v>276</v>
      </c>
      <c r="B25" s="18">
        <f>SUM(C25:N25)</f>
        <v>1000</v>
      </c>
      <c r="C25" s="17">
        <v>1000</v>
      </c>
      <c r="D25" s="18"/>
      <c r="E25" s="352"/>
      <c r="F25" s="245"/>
      <c r="G25" s="245"/>
      <c r="H25" s="245"/>
      <c r="I25" s="245"/>
      <c r="J25" s="245"/>
      <c r="K25" s="245"/>
      <c r="L25" s="324"/>
      <c r="M25" s="324"/>
      <c r="N25" s="18"/>
    </row>
    <row r="26" spans="1:14" ht="12.75">
      <c r="A26" s="15" t="s">
        <v>277</v>
      </c>
      <c r="B26" s="18">
        <f>SUM(C26:N26)</f>
        <v>4300</v>
      </c>
      <c r="C26" s="17">
        <v>4300</v>
      </c>
      <c r="D26" s="18"/>
      <c r="E26" s="352"/>
      <c r="F26" s="245"/>
      <c r="G26" s="245"/>
      <c r="H26" s="245"/>
      <c r="I26" s="245"/>
      <c r="J26" s="245"/>
      <c r="K26" s="245"/>
      <c r="L26" s="324"/>
      <c r="M26" s="324"/>
      <c r="N26" s="18"/>
    </row>
    <row r="27" spans="1:14" ht="12.75">
      <c r="A27" s="36" t="s">
        <v>278</v>
      </c>
      <c r="B27" s="353">
        <f>SUM(C27:N27)</f>
        <v>21000</v>
      </c>
      <c r="C27" s="38">
        <v>21000</v>
      </c>
      <c r="D27" s="353"/>
      <c r="E27" s="354"/>
      <c r="F27" s="355"/>
      <c r="G27" s="355"/>
      <c r="H27" s="355"/>
      <c r="I27" s="355"/>
      <c r="J27" s="355"/>
      <c r="K27" s="355"/>
      <c r="L27" s="328"/>
      <c r="M27" s="328"/>
      <c r="N27" s="353"/>
    </row>
    <row r="28" spans="1:14" s="39" customFormat="1" ht="12.75">
      <c r="A28" s="329" t="s">
        <v>12</v>
      </c>
      <c r="B28" s="25">
        <f aca="true" t="shared" si="2" ref="B28:I28">SUM(B23:B27)</f>
        <v>309300</v>
      </c>
      <c r="C28" s="329">
        <f t="shared" si="2"/>
        <v>309300</v>
      </c>
      <c r="D28" s="329">
        <f t="shared" si="2"/>
        <v>0</v>
      </c>
      <c r="E28" s="356">
        <f t="shared" si="2"/>
        <v>0</v>
      </c>
      <c r="F28" s="357">
        <f t="shared" si="2"/>
        <v>0</v>
      </c>
      <c r="G28" s="357">
        <f t="shared" si="2"/>
        <v>0</v>
      </c>
      <c r="H28" s="357">
        <f t="shared" si="2"/>
        <v>0</v>
      </c>
      <c r="I28" s="357">
        <f t="shared" si="2"/>
        <v>0</v>
      </c>
      <c r="J28" s="357"/>
      <c r="K28" s="357">
        <f>SUM(K23:K27)</f>
        <v>0</v>
      </c>
      <c r="L28" s="330">
        <f>SUM(L23:L27)</f>
        <v>0</v>
      </c>
      <c r="M28" s="330"/>
      <c r="N28" s="25">
        <f>SUM(N23:N27)</f>
        <v>0</v>
      </c>
    </row>
    <row r="29" spans="1:14" s="39" customFormat="1" ht="12.75">
      <c r="A29" s="329" t="s">
        <v>279</v>
      </c>
      <c r="B29" s="25">
        <f>SUM(C29)</f>
        <v>2300</v>
      </c>
      <c r="C29" s="378">
        <v>2300</v>
      </c>
      <c r="D29" s="356">
        <v>0</v>
      </c>
      <c r="E29" s="356">
        <v>0</v>
      </c>
      <c r="F29" s="357">
        <v>0</v>
      </c>
      <c r="G29" s="357">
        <v>0</v>
      </c>
      <c r="H29" s="357">
        <v>0</v>
      </c>
      <c r="I29" s="357">
        <v>0</v>
      </c>
      <c r="J29" s="357"/>
      <c r="K29" s="357">
        <v>0</v>
      </c>
      <c r="L29" s="330">
        <v>0</v>
      </c>
      <c r="M29" s="330"/>
      <c r="N29" s="25">
        <v>0</v>
      </c>
    </row>
    <row r="30" spans="1:14" ht="12.75">
      <c r="A30" s="331" t="s">
        <v>280</v>
      </c>
      <c r="B30" s="346">
        <f>SUM(C30:N30)</f>
        <v>73404</v>
      </c>
      <c r="C30" s="347">
        <v>73404</v>
      </c>
      <c r="D30" s="346"/>
      <c r="E30" s="376"/>
      <c r="F30" s="377"/>
      <c r="G30" s="377"/>
      <c r="H30" s="377"/>
      <c r="I30" s="377"/>
      <c r="J30" s="377"/>
      <c r="K30" s="377"/>
      <c r="L30" s="323"/>
      <c r="M30" s="323"/>
      <c r="N30" s="346"/>
    </row>
    <row r="31" spans="1:14" ht="12.75">
      <c r="A31" s="15" t="s">
        <v>281</v>
      </c>
      <c r="B31" s="18">
        <f>SUM(C31:N31)</f>
        <v>14188</v>
      </c>
      <c r="C31" s="17">
        <v>14188</v>
      </c>
      <c r="D31" s="18"/>
      <c r="E31" s="352"/>
      <c r="F31" s="245"/>
      <c r="G31" s="245"/>
      <c r="H31" s="245"/>
      <c r="I31" s="245"/>
      <c r="J31" s="245"/>
      <c r="K31" s="245"/>
      <c r="L31" s="324"/>
      <c r="M31" s="324"/>
      <c r="N31" s="18"/>
    </row>
    <row r="32" spans="1:14" ht="12.75">
      <c r="A32" s="15" t="s">
        <v>282</v>
      </c>
      <c r="B32" s="18">
        <f>SUM(C32:N32)</f>
        <v>0</v>
      </c>
      <c r="C32" s="17">
        <v>0</v>
      </c>
      <c r="D32" s="18"/>
      <c r="E32" s="352"/>
      <c r="F32" s="245"/>
      <c r="G32" s="245"/>
      <c r="H32" s="245"/>
      <c r="I32" s="245"/>
      <c r="J32" s="245"/>
      <c r="K32" s="245"/>
      <c r="L32" s="324"/>
      <c r="M32" s="324"/>
      <c r="N32" s="18"/>
    </row>
    <row r="33" spans="1:14" ht="12.75">
      <c r="A33" s="15" t="s">
        <v>283</v>
      </c>
      <c r="B33" s="18">
        <f>SUM(C33:N33)</f>
        <v>0</v>
      </c>
      <c r="C33" s="17">
        <v>0</v>
      </c>
      <c r="D33" s="18"/>
      <c r="E33" s="352"/>
      <c r="F33" s="245"/>
      <c r="G33" s="245"/>
      <c r="H33" s="245"/>
      <c r="I33" s="245"/>
      <c r="J33" s="245"/>
      <c r="K33" s="245"/>
      <c r="L33" s="324"/>
      <c r="M33" s="324"/>
      <c r="N33" s="18"/>
    </row>
    <row r="34" spans="1:14" ht="12.75">
      <c r="A34" s="36" t="s">
        <v>284</v>
      </c>
      <c r="B34" s="353">
        <f>SUM(C34:N34)</f>
        <v>30000</v>
      </c>
      <c r="C34" s="38">
        <v>30000</v>
      </c>
      <c r="D34" s="353"/>
      <c r="E34" s="354"/>
      <c r="F34" s="355"/>
      <c r="G34" s="355"/>
      <c r="H34" s="355"/>
      <c r="I34" s="355"/>
      <c r="J34" s="355"/>
      <c r="K34" s="355"/>
      <c r="L34" s="328"/>
      <c r="M34" s="328"/>
      <c r="N34" s="353"/>
    </row>
    <row r="35" spans="1:14" s="39" customFormat="1" ht="12.75">
      <c r="A35" s="329" t="s">
        <v>285</v>
      </c>
      <c r="B35" s="25">
        <f aca="true" t="shared" si="3" ref="B35:I35">SUM(B30:B34)</f>
        <v>117592</v>
      </c>
      <c r="C35" s="329">
        <f t="shared" si="3"/>
        <v>117592</v>
      </c>
      <c r="D35" s="329">
        <f t="shared" si="3"/>
        <v>0</v>
      </c>
      <c r="E35" s="329">
        <f t="shared" si="3"/>
        <v>0</v>
      </c>
      <c r="F35" s="329">
        <f t="shared" si="3"/>
        <v>0</v>
      </c>
      <c r="G35" s="329">
        <f t="shared" si="3"/>
        <v>0</v>
      </c>
      <c r="H35" s="329">
        <f t="shared" si="3"/>
        <v>0</v>
      </c>
      <c r="I35" s="329">
        <f t="shared" si="3"/>
        <v>0</v>
      </c>
      <c r="J35" s="329"/>
      <c r="K35" s="329">
        <f>SUM(K30:K34)</f>
        <v>0</v>
      </c>
      <c r="L35" s="329">
        <f>SUM(L30:L34)</f>
        <v>0</v>
      </c>
      <c r="M35" s="329"/>
      <c r="N35" s="25">
        <f>SUM(N30:N34)</f>
        <v>0</v>
      </c>
    </row>
    <row r="36" spans="1:14" ht="12.75">
      <c r="A36" s="331" t="s">
        <v>286</v>
      </c>
      <c r="B36" s="346">
        <f>SUM(C36:N36)</f>
        <v>0</v>
      </c>
      <c r="C36" s="347">
        <v>0</v>
      </c>
      <c r="D36" s="346"/>
      <c r="E36" s="376"/>
      <c r="F36" s="377"/>
      <c r="G36" s="377"/>
      <c r="H36" s="377"/>
      <c r="I36" s="377"/>
      <c r="J36" s="377"/>
      <c r="K36" s="377"/>
      <c r="L36" s="323"/>
      <c r="M36" s="323"/>
      <c r="N36" s="346"/>
    </row>
    <row r="37" spans="1:14" ht="12.75">
      <c r="A37" s="36" t="s">
        <v>287</v>
      </c>
      <c r="B37" s="353">
        <f>SUM(C37:N37)</f>
        <v>494657</v>
      </c>
      <c r="C37" s="38">
        <v>494657</v>
      </c>
      <c r="D37" s="353"/>
      <c r="E37" s="354"/>
      <c r="F37" s="355"/>
      <c r="G37" s="355"/>
      <c r="H37" s="355"/>
      <c r="I37" s="355"/>
      <c r="J37" s="355"/>
      <c r="K37" s="355"/>
      <c r="L37" s="328"/>
      <c r="M37" s="328"/>
      <c r="N37" s="353"/>
    </row>
    <row r="38" spans="1:14" s="39" customFormat="1" ht="12.75">
      <c r="A38" s="329" t="s">
        <v>288</v>
      </c>
      <c r="B38" s="25">
        <f aca="true" t="shared" si="4" ref="B38:I38">SUM(B36:B37)</f>
        <v>494657</v>
      </c>
      <c r="C38" s="329">
        <f t="shared" si="4"/>
        <v>494657</v>
      </c>
      <c r="D38" s="329">
        <f t="shared" si="4"/>
        <v>0</v>
      </c>
      <c r="E38" s="329">
        <f t="shared" si="4"/>
        <v>0</v>
      </c>
      <c r="F38" s="329">
        <f t="shared" si="4"/>
        <v>0</v>
      </c>
      <c r="G38" s="329">
        <f t="shared" si="4"/>
        <v>0</v>
      </c>
      <c r="H38" s="329">
        <f t="shared" si="4"/>
        <v>0</v>
      </c>
      <c r="I38" s="329">
        <f t="shared" si="4"/>
        <v>0</v>
      </c>
      <c r="J38" s="329"/>
      <c r="K38" s="329">
        <f>SUM(K36:K37)</f>
        <v>0</v>
      </c>
      <c r="L38" s="329">
        <f>SUM(L36:L37)</f>
        <v>0</v>
      </c>
      <c r="M38" s="329"/>
      <c r="N38" s="25">
        <f>SUM(N36:N37)</f>
        <v>0</v>
      </c>
    </row>
    <row r="39" spans="1:14" s="27" customFormat="1" ht="12.75">
      <c r="A39" s="351" t="s">
        <v>289</v>
      </c>
      <c r="B39" s="359">
        <f aca="true" t="shared" si="5" ref="B39:B46">SUM(C39:N39)</f>
        <v>0</v>
      </c>
      <c r="C39" s="358"/>
      <c r="D39" s="359"/>
      <c r="E39" s="379"/>
      <c r="F39" s="380"/>
      <c r="G39" s="380"/>
      <c r="H39" s="380"/>
      <c r="I39" s="380"/>
      <c r="J39" s="380"/>
      <c r="K39" s="380"/>
      <c r="L39" s="381"/>
      <c r="M39" s="381"/>
      <c r="N39" s="359"/>
    </row>
    <row r="40" spans="1:14" s="27" customFormat="1" ht="12.75">
      <c r="A40" s="15" t="s">
        <v>290</v>
      </c>
      <c r="B40" s="16">
        <f t="shared" si="5"/>
        <v>0</v>
      </c>
      <c r="C40" s="17"/>
      <c r="D40" s="16"/>
      <c r="E40" s="382"/>
      <c r="F40" s="383"/>
      <c r="G40" s="383"/>
      <c r="H40" s="383"/>
      <c r="I40" s="383"/>
      <c r="J40" s="383"/>
      <c r="K40" s="383"/>
      <c r="L40" s="384"/>
      <c r="M40" s="384"/>
      <c r="N40" s="16"/>
    </row>
    <row r="41" spans="1:14" s="27" customFormat="1" ht="12.75">
      <c r="A41" s="15" t="s">
        <v>291</v>
      </c>
      <c r="B41" s="385">
        <f t="shared" si="5"/>
        <v>0</v>
      </c>
      <c r="C41" s="17"/>
      <c r="D41" s="16"/>
      <c r="E41" s="382"/>
      <c r="F41" s="383"/>
      <c r="G41" s="383"/>
      <c r="H41" s="383"/>
      <c r="I41" s="383"/>
      <c r="J41" s="383"/>
      <c r="K41" s="383"/>
      <c r="L41" s="384"/>
      <c r="M41" s="384"/>
      <c r="N41" s="16"/>
    </row>
    <row r="42" spans="1:14" s="27" customFormat="1" ht="12.75">
      <c r="A42" s="15" t="s">
        <v>292</v>
      </c>
      <c r="B42" s="16">
        <f t="shared" si="5"/>
        <v>0</v>
      </c>
      <c r="C42" s="17"/>
      <c r="D42" s="16"/>
      <c r="E42" s="382"/>
      <c r="F42" s="383"/>
      <c r="G42" s="383"/>
      <c r="H42" s="383"/>
      <c r="I42" s="383"/>
      <c r="J42" s="383"/>
      <c r="K42" s="383"/>
      <c r="L42" s="384"/>
      <c r="M42" s="384"/>
      <c r="N42" s="16"/>
    </row>
    <row r="43" spans="1:14" s="27" customFormat="1" ht="12.75">
      <c r="A43" s="15" t="s">
        <v>293</v>
      </c>
      <c r="B43" s="16">
        <f t="shared" si="5"/>
        <v>0</v>
      </c>
      <c r="C43" s="17"/>
      <c r="D43" s="16"/>
      <c r="E43" s="382"/>
      <c r="F43" s="383"/>
      <c r="G43" s="383"/>
      <c r="H43" s="383"/>
      <c r="I43" s="383"/>
      <c r="J43" s="383"/>
      <c r="K43" s="383"/>
      <c r="L43" s="384"/>
      <c r="M43" s="384"/>
      <c r="N43" s="16"/>
    </row>
    <row r="44" spans="1:14" s="27" customFormat="1" ht="12.75">
      <c r="A44" s="15" t="s">
        <v>294</v>
      </c>
      <c r="B44" s="16">
        <f t="shared" si="5"/>
        <v>0</v>
      </c>
      <c r="C44" s="17"/>
      <c r="D44" s="16"/>
      <c r="E44" s="382"/>
      <c r="F44" s="383"/>
      <c r="G44" s="383"/>
      <c r="H44" s="383"/>
      <c r="I44" s="383"/>
      <c r="J44" s="383"/>
      <c r="K44" s="383"/>
      <c r="L44" s="384"/>
      <c r="M44" s="384"/>
      <c r="N44" s="16"/>
    </row>
    <row r="45" spans="1:14" s="27" customFormat="1" ht="12.75">
      <c r="A45" s="15" t="s">
        <v>295</v>
      </c>
      <c r="B45" s="16">
        <f t="shared" si="5"/>
        <v>700</v>
      </c>
      <c r="C45" s="17">
        <v>700</v>
      </c>
      <c r="D45" s="16"/>
      <c r="E45" s="382"/>
      <c r="F45" s="383"/>
      <c r="G45" s="383"/>
      <c r="H45" s="383"/>
      <c r="I45" s="383"/>
      <c r="J45" s="383"/>
      <c r="K45" s="383"/>
      <c r="L45" s="384"/>
      <c r="M45" s="384"/>
      <c r="N45" s="16"/>
    </row>
    <row r="46" spans="1:14" s="27" customFormat="1" ht="12.75">
      <c r="A46" s="21" t="s">
        <v>296</v>
      </c>
      <c r="B46" s="22">
        <f t="shared" si="5"/>
        <v>57288</v>
      </c>
      <c r="C46" s="23">
        <v>57288</v>
      </c>
      <c r="D46" s="22"/>
      <c r="E46" s="386"/>
      <c r="F46" s="387"/>
      <c r="G46" s="387"/>
      <c r="H46" s="387"/>
      <c r="I46" s="387"/>
      <c r="J46" s="387"/>
      <c r="K46" s="387"/>
      <c r="L46" s="388"/>
      <c r="M46" s="388"/>
      <c r="N46" s="22"/>
    </row>
    <row r="47" spans="1:14" s="39" customFormat="1" ht="12.75">
      <c r="A47" s="329" t="s">
        <v>297</v>
      </c>
      <c r="B47" s="25">
        <f>SUM(B39:B46)</f>
        <v>57988</v>
      </c>
      <c r="C47" s="329">
        <f>SUM(C39:C46)</f>
        <v>57988</v>
      </c>
      <c r="D47" s="329">
        <f>SUM(D39:D46)</f>
        <v>0</v>
      </c>
      <c r="E47" s="356">
        <f>SUM(E45:E46)</f>
        <v>0</v>
      </c>
      <c r="F47" s="357">
        <f>SUM(F45:F46)</f>
        <v>0</v>
      </c>
      <c r="G47" s="357">
        <f>SUM(G45:G46)</f>
        <v>0</v>
      </c>
      <c r="H47" s="357">
        <f>SUM(H45:H46)</f>
        <v>0</v>
      </c>
      <c r="I47" s="357">
        <f>SUM(I45:I46)</f>
        <v>0</v>
      </c>
      <c r="J47" s="357"/>
      <c r="K47" s="357">
        <f>SUM(K45:K46)</f>
        <v>0</v>
      </c>
      <c r="L47" s="330">
        <f>SUM(L45:L46)</f>
        <v>0</v>
      </c>
      <c r="M47" s="330"/>
      <c r="N47" s="25">
        <f>SUM(N45:N46)</f>
        <v>0</v>
      </c>
    </row>
    <row r="48" spans="1:14" s="39" customFormat="1" ht="12.75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</row>
    <row r="49" spans="1:14" s="39" customFormat="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s="39" customFormat="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s="39" customFormat="1" ht="12.75">
      <c r="A51" s="28"/>
      <c r="B51" s="28"/>
      <c r="C51" s="28"/>
      <c r="D51" s="28"/>
      <c r="E51" s="28" t="s">
        <v>298</v>
      </c>
      <c r="F51" s="28"/>
      <c r="G51" s="28"/>
      <c r="H51" s="28"/>
      <c r="I51" s="28"/>
      <c r="J51" s="28"/>
      <c r="K51" s="28"/>
      <c r="L51" s="28"/>
      <c r="M51" s="28"/>
      <c r="N51" s="28"/>
    </row>
    <row r="52" spans="1:14" s="39" customFormat="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s="39" customFormat="1" ht="12.75">
      <c r="A53" s="390"/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</row>
    <row r="54" spans="1:14" s="39" customFormat="1" ht="12.75">
      <c r="A54" s="668" t="s">
        <v>66</v>
      </c>
      <c r="B54" s="668" t="s">
        <v>242</v>
      </c>
      <c r="C54" s="669" t="s">
        <v>243</v>
      </c>
      <c r="D54" s="669" t="s">
        <v>244</v>
      </c>
      <c r="E54" s="667" t="s">
        <v>245</v>
      </c>
      <c r="F54" s="667"/>
      <c r="G54" s="667"/>
      <c r="H54" s="667"/>
      <c r="I54" s="667"/>
      <c r="J54" s="667"/>
      <c r="K54" s="667"/>
      <c r="L54" s="667"/>
      <c r="M54" s="391"/>
      <c r="N54" s="340" t="s">
        <v>247</v>
      </c>
    </row>
    <row r="55" spans="1:14" ht="12.75">
      <c r="A55" s="668"/>
      <c r="B55" s="668"/>
      <c r="C55" s="669"/>
      <c r="D55" s="669"/>
      <c r="E55" s="341" t="s">
        <v>248</v>
      </c>
      <c r="F55" s="342" t="s">
        <v>249</v>
      </c>
      <c r="G55" s="342" t="s">
        <v>250</v>
      </c>
      <c r="H55" s="342" t="s">
        <v>251</v>
      </c>
      <c r="I55" s="342" t="s">
        <v>252</v>
      </c>
      <c r="J55" s="342" t="s">
        <v>253</v>
      </c>
      <c r="K55" s="342" t="s">
        <v>254</v>
      </c>
      <c r="L55" s="343" t="s">
        <v>255</v>
      </c>
      <c r="M55" s="343"/>
      <c r="N55" s="345" t="s">
        <v>257</v>
      </c>
    </row>
    <row r="56" spans="1:14" ht="12.75">
      <c r="A56" s="15" t="s">
        <v>299</v>
      </c>
      <c r="B56" s="18">
        <f>SUM(C56:N56)</f>
        <v>1599</v>
      </c>
      <c r="C56" s="17">
        <v>1599</v>
      </c>
      <c r="D56" s="18"/>
      <c r="E56" s="352"/>
      <c r="F56" s="245"/>
      <c r="G56" s="245"/>
      <c r="H56" s="245"/>
      <c r="I56" s="245"/>
      <c r="J56" s="245"/>
      <c r="K56" s="245"/>
      <c r="L56" s="324"/>
      <c r="M56" s="324"/>
      <c r="N56" s="18"/>
    </row>
    <row r="57" spans="1:14" ht="12.75">
      <c r="A57" s="15" t="s">
        <v>300</v>
      </c>
      <c r="B57" s="18">
        <f>SUM(C57:N57)</f>
        <v>376</v>
      </c>
      <c r="C57" s="17">
        <v>376</v>
      </c>
      <c r="D57" s="18"/>
      <c r="E57" s="352"/>
      <c r="F57" s="245"/>
      <c r="G57" s="245"/>
      <c r="H57" s="245"/>
      <c r="I57" s="245"/>
      <c r="J57" s="245"/>
      <c r="K57" s="245"/>
      <c r="L57" s="324"/>
      <c r="M57" s="324"/>
      <c r="N57" s="18"/>
    </row>
    <row r="58" spans="1:14" ht="12.75">
      <c r="A58" s="36" t="s">
        <v>301</v>
      </c>
      <c r="B58" s="353">
        <f>SUM(C58:N58)</f>
        <v>43417</v>
      </c>
      <c r="C58" s="38">
        <v>43417</v>
      </c>
      <c r="D58" s="353"/>
      <c r="E58" s="354"/>
      <c r="F58" s="355"/>
      <c r="G58" s="355"/>
      <c r="H58" s="355"/>
      <c r="I58" s="355"/>
      <c r="J58" s="355"/>
      <c r="K58" s="355"/>
      <c r="L58" s="328"/>
      <c r="M58" s="328"/>
      <c r="N58" s="353"/>
    </row>
    <row r="59" spans="1:14" s="39" customFormat="1" ht="12.75">
      <c r="A59" s="329" t="s">
        <v>302</v>
      </c>
      <c r="B59" s="25">
        <f aca="true" t="shared" si="6" ref="B59:I59">SUM(B56:B58)</f>
        <v>45392</v>
      </c>
      <c r="C59" s="329">
        <f t="shared" si="6"/>
        <v>45392</v>
      </c>
      <c r="D59" s="329">
        <f t="shared" si="6"/>
        <v>0</v>
      </c>
      <c r="E59" s="356">
        <f t="shared" si="6"/>
        <v>0</v>
      </c>
      <c r="F59" s="357">
        <f t="shared" si="6"/>
        <v>0</v>
      </c>
      <c r="G59" s="357">
        <f t="shared" si="6"/>
        <v>0</v>
      </c>
      <c r="H59" s="357">
        <f t="shared" si="6"/>
        <v>0</v>
      </c>
      <c r="I59" s="357">
        <f t="shared" si="6"/>
        <v>0</v>
      </c>
      <c r="J59" s="357"/>
      <c r="K59" s="357">
        <f>SUM(K56:K58)</f>
        <v>0</v>
      </c>
      <c r="L59" s="330">
        <f>SUM(L56:L58)</f>
        <v>0</v>
      </c>
      <c r="M59" s="330"/>
      <c r="N59" s="25">
        <f>SUM(N56:N58)</f>
        <v>0</v>
      </c>
    </row>
    <row r="60" spans="1:14" s="27" customFormat="1" ht="12.75">
      <c r="A60" s="392" t="s">
        <v>303</v>
      </c>
      <c r="B60" s="393">
        <f aca="true" t="shared" si="7" ref="B60:B67">SUM(C60:N60)</f>
        <v>0</v>
      </c>
      <c r="C60" s="394"/>
      <c r="D60" s="393">
        <v>0</v>
      </c>
      <c r="E60" s="395">
        <v>0</v>
      </c>
      <c r="F60" s="396">
        <v>0</v>
      </c>
      <c r="G60" s="396">
        <v>0</v>
      </c>
      <c r="H60" s="396">
        <v>0</v>
      </c>
      <c r="I60" s="396">
        <v>0</v>
      </c>
      <c r="J60" s="396"/>
      <c r="K60" s="396">
        <v>0</v>
      </c>
      <c r="L60" s="397">
        <v>0</v>
      </c>
      <c r="M60" s="397"/>
      <c r="N60" s="398">
        <v>0</v>
      </c>
    </row>
    <row r="61" spans="1:14" ht="12.75">
      <c r="A61" s="331" t="s">
        <v>304</v>
      </c>
      <c r="B61" s="346">
        <f t="shared" si="7"/>
        <v>492692</v>
      </c>
      <c r="C61" s="347"/>
      <c r="D61" s="399"/>
      <c r="E61" s="376"/>
      <c r="F61" s="377"/>
      <c r="G61" s="377"/>
      <c r="H61" s="377"/>
      <c r="I61" s="377"/>
      <c r="J61" s="377">
        <v>14706</v>
      </c>
      <c r="K61" s="377"/>
      <c r="L61" s="323"/>
      <c r="M61" s="323"/>
      <c r="N61" s="400">
        <v>477986</v>
      </c>
    </row>
    <row r="62" spans="1:14" ht="12.75">
      <c r="A62" s="15" t="s">
        <v>305</v>
      </c>
      <c r="B62" s="18">
        <f t="shared" si="7"/>
        <v>0</v>
      </c>
      <c r="C62" s="17"/>
      <c r="D62" s="401"/>
      <c r="E62" s="352"/>
      <c r="F62" s="245"/>
      <c r="G62" s="245"/>
      <c r="H62" s="245"/>
      <c r="I62" s="245"/>
      <c r="J62" s="245"/>
      <c r="K62" s="245"/>
      <c r="L62" s="324"/>
      <c r="M62" s="324"/>
      <c r="N62" s="402"/>
    </row>
    <row r="63" spans="1:14" ht="12.75">
      <c r="A63" s="15" t="s">
        <v>306</v>
      </c>
      <c r="B63" s="18">
        <f t="shared" si="7"/>
        <v>1700</v>
      </c>
      <c r="C63" s="17">
        <v>1700</v>
      </c>
      <c r="D63" s="401"/>
      <c r="E63" s="352"/>
      <c r="F63" s="245"/>
      <c r="G63" s="245"/>
      <c r="H63" s="245"/>
      <c r="I63" s="245"/>
      <c r="J63" s="245"/>
      <c r="K63" s="245"/>
      <c r="L63" s="324"/>
      <c r="M63" s="324"/>
      <c r="N63" s="402"/>
    </row>
    <row r="64" spans="1:14" ht="12.75">
      <c r="A64" s="15" t="s">
        <v>307</v>
      </c>
      <c r="B64" s="18">
        <f t="shared" si="7"/>
        <v>9100</v>
      </c>
      <c r="C64" s="17">
        <v>9100</v>
      </c>
      <c r="D64" s="401"/>
      <c r="E64" s="352"/>
      <c r="F64" s="245"/>
      <c r="G64" s="245"/>
      <c r="H64" s="245"/>
      <c r="I64" s="245"/>
      <c r="J64" s="245"/>
      <c r="K64" s="245"/>
      <c r="L64" s="324"/>
      <c r="M64" s="324"/>
      <c r="N64" s="402"/>
    </row>
    <row r="65" spans="1:14" ht="12.75">
      <c r="A65" s="403" t="s">
        <v>308</v>
      </c>
      <c r="B65" s="18">
        <f t="shared" si="7"/>
        <v>30460</v>
      </c>
      <c r="C65" s="17">
        <v>12760</v>
      </c>
      <c r="D65" s="401"/>
      <c r="E65" s="352"/>
      <c r="F65" s="245"/>
      <c r="G65" s="245"/>
      <c r="H65" s="245">
        <v>17700</v>
      </c>
      <c r="I65" s="245"/>
      <c r="J65" s="245"/>
      <c r="K65" s="245"/>
      <c r="L65" s="324"/>
      <c r="M65" s="324"/>
      <c r="N65" s="402"/>
    </row>
    <row r="66" spans="1:14" ht="12.75">
      <c r="A66" s="15" t="s">
        <v>309</v>
      </c>
      <c r="B66" s="18">
        <f t="shared" si="7"/>
        <v>5500</v>
      </c>
      <c r="C66" s="17">
        <v>5500</v>
      </c>
      <c r="D66" s="401"/>
      <c r="E66" s="352"/>
      <c r="F66" s="245"/>
      <c r="G66" s="245"/>
      <c r="H66" s="245"/>
      <c r="I66" s="245"/>
      <c r="J66" s="245"/>
      <c r="K66" s="245"/>
      <c r="L66" s="324"/>
      <c r="M66" s="324"/>
      <c r="N66" s="402"/>
    </row>
    <row r="67" spans="1:14" ht="12.75">
      <c r="A67" s="404" t="s">
        <v>310</v>
      </c>
      <c r="B67" s="353">
        <f t="shared" si="7"/>
        <v>1556</v>
      </c>
      <c r="C67" s="38">
        <v>1556</v>
      </c>
      <c r="D67" s="405"/>
      <c r="E67" s="354"/>
      <c r="F67" s="355"/>
      <c r="G67" s="355"/>
      <c r="H67" s="355"/>
      <c r="I67" s="355"/>
      <c r="J67" s="355"/>
      <c r="K67" s="355"/>
      <c r="L67" s="328"/>
      <c r="M67" s="328"/>
      <c r="N67" s="406"/>
    </row>
    <row r="68" spans="1:14" ht="12.75">
      <c r="A68" s="407" t="s">
        <v>202</v>
      </c>
      <c r="B68" s="25">
        <f aca="true" t="shared" si="8" ref="B68:I68">SUM(B61:B67)</f>
        <v>541008</v>
      </c>
      <c r="C68" s="329">
        <f t="shared" si="8"/>
        <v>30616</v>
      </c>
      <c r="D68" s="329">
        <f t="shared" si="8"/>
        <v>0</v>
      </c>
      <c r="E68" s="356">
        <f t="shared" si="8"/>
        <v>0</v>
      </c>
      <c r="F68" s="357">
        <f t="shared" si="8"/>
        <v>0</v>
      </c>
      <c r="G68" s="357">
        <f t="shared" si="8"/>
        <v>0</v>
      </c>
      <c r="H68" s="357">
        <f t="shared" si="8"/>
        <v>17700</v>
      </c>
      <c r="I68" s="357">
        <f t="shared" si="8"/>
        <v>0</v>
      </c>
      <c r="J68" s="357"/>
      <c r="K68" s="357">
        <f>SUM(K61:K67)</f>
        <v>0</v>
      </c>
      <c r="L68" s="330">
        <f>SUM(L61:L67)</f>
        <v>0</v>
      </c>
      <c r="M68" s="330"/>
      <c r="N68" s="408">
        <f>SUM(N61:N67)</f>
        <v>477986</v>
      </c>
    </row>
    <row r="69" spans="1:14" ht="12.75">
      <c r="A69" s="335" t="s">
        <v>311</v>
      </c>
      <c r="B69" s="337">
        <f>SUM(C69:N69)</f>
        <v>0</v>
      </c>
      <c r="C69" s="409"/>
      <c r="D69" s="410"/>
      <c r="E69" s="411"/>
      <c r="F69" s="412"/>
      <c r="G69" s="412"/>
      <c r="H69" s="412"/>
      <c r="I69" s="412"/>
      <c r="J69" s="412"/>
      <c r="K69" s="412"/>
      <c r="L69" s="336"/>
      <c r="M69" s="336"/>
      <c r="N69" s="413"/>
    </row>
    <row r="70" spans="1:14" s="39" customFormat="1" ht="12.75">
      <c r="A70" s="329" t="s">
        <v>312</v>
      </c>
      <c r="B70" s="25">
        <f aca="true" t="shared" si="9" ref="B70:I70">SUM(B69)</f>
        <v>0</v>
      </c>
      <c r="C70" s="329">
        <f t="shared" si="9"/>
        <v>0</v>
      </c>
      <c r="D70" s="329">
        <f t="shared" si="9"/>
        <v>0</v>
      </c>
      <c r="E70" s="356">
        <f t="shared" si="9"/>
        <v>0</v>
      </c>
      <c r="F70" s="357">
        <f t="shared" si="9"/>
        <v>0</v>
      </c>
      <c r="G70" s="357">
        <f t="shared" si="9"/>
        <v>0</v>
      </c>
      <c r="H70" s="357">
        <f t="shared" si="9"/>
        <v>0</v>
      </c>
      <c r="I70" s="357">
        <f t="shared" si="9"/>
        <v>0</v>
      </c>
      <c r="J70" s="357"/>
      <c r="K70" s="357">
        <f>SUM(K69)</f>
        <v>0</v>
      </c>
      <c r="L70" s="330">
        <f>SUM(L69)</f>
        <v>0</v>
      </c>
      <c r="M70" s="330"/>
      <c r="N70" s="25">
        <f>SUM(N69)</f>
        <v>0</v>
      </c>
    </row>
    <row r="71" spans="1:14" s="39" customFormat="1" ht="12.75">
      <c r="A71" s="414" t="s">
        <v>313</v>
      </c>
      <c r="B71" s="10">
        <f>SUM(C71:N71)</f>
        <v>6585</v>
      </c>
      <c r="C71" s="11">
        <v>6585</v>
      </c>
      <c r="D71" s="415"/>
      <c r="E71" s="416"/>
      <c r="F71" s="417"/>
      <c r="G71" s="417"/>
      <c r="H71" s="417"/>
      <c r="I71" s="417"/>
      <c r="J71" s="417"/>
      <c r="K71" s="417"/>
      <c r="L71" s="418"/>
      <c r="M71" s="418"/>
      <c r="N71" s="419"/>
    </row>
    <row r="72" spans="1:14" s="39" customFormat="1" ht="12.75">
      <c r="A72" s="420" t="s">
        <v>314</v>
      </c>
      <c r="B72" s="16">
        <f>SUM(C72:N72)</f>
        <v>700000</v>
      </c>
      <c r="C72" s="17">
        <v>700000</v>
      </c>
      <c r="D72" s="332"/>
      <c r="E72" s="421"/>
      <c r="F72" s="422"/>
      <c r="G72" s="422"/>
      <c r="H72" s="422"/>
      <c r="I72" s="422"/>
      <c r="J72" s="422"/>
      <c r="K72" s="422"/>
      <c r="L72" s="423"/>
      <c r="M72" s="423"/>
      <c r="N72" s="424"/>
    </row>
    <row r="73" spans="1:14" s="27" customFormat="1" ht="12.75">
      <c r="A73" s="425" t="s">
        <v>315</v>
      </c>
      <c r="B73" s="24">
        <f>SUM(C73:N73)</f>
        <v>0</v>
      </c>
      <c r="C73" s="426"/>
      <c r="D73" s="427"/>
      <c r="E73" s="428"/>
      <c r="F73" s="429"/>
      <c r="G73" s="429"/>
      <c r="H73" s="429"/>
      <c r="I73" s="429"/>
      <c r="J73" s="429"/>
      <c r="K73" s="429"/>
      <c r="L73" s="430"/>
      <c r="M73" s="430"/>
      <c r="N73" s="24"/>
    </row>
    <row r="74" spans="1:14" s="27" customFormat="1" ht="12.75">
      <c r="A74" s="329" t="s">
        <v>207</v>
      </c>
      <c r="B74" s="25">
        <f aca="true" t="shared" si="10" ref="B74:L74">SUM(B71:B73)</f>
        <v>706585</v>
      </c>
      <c r="C74" s="329">
        <f t="shared" si="10"/>
        <v>706585</v>
      </c>
      <c r="D74" s="329">
        <f t="shared" si="10"/>
        <v>0</v>
      </c>
      <c r="E74" s="329">
        <f t="shared" si="10"/>
        <v>0</v>
      </c>
      <c r="F74" s="329">
        <f t="shared" si="10"/>
        <v>0</v>
      </c>
      <c r="G74" s="329">
        <f t="shared" si="10"/>
        <v>0</v>
      </c>
      <c r="H74" s="329">
        <f t="shared" si="10"/>
        <v>0</v>
      </c>
      <c r="I74" s="329">
        <f t="shared" si="10"/>
        <v>0</v>
      </c>
      <c r="J74" s="329">
        <f t="shared" si="10"/>
        <v>0</v>
      </c>
      <c r="K74" s="329">
        <f t="shared" si="10"/>
        <v>0</v>
      </c>
      <c r="L74" s="329">
        <f t="shared" si="10"/>
        <v>0</v>
      </c>
      <c r="M74" s="329"/>
      <c r="N74" s="329">
        <f>SUM(N71:N73)</f>
        <v>0</v>
      </c>
    </row>
    <row r="75" spans="1:14" s="27" customFormat="1" ht="12.75">
      <c r="A75" s="404" t="s">
        <v>316</v>
      </c>
      <c r="B75" s="16">
        <f>SUM(C75:N75)</f>
        <v>10000</v>
      </c>
      <c r="C75" s="23"/>
      <c r="D75" s="431"/>
      <c r="E75" s="386"/>
      <c r="F75" s="387"/>
      <c r="G75" s="387"/>
      <c r="H75" s="387"/>
      <c r="I75" s="387"/>
      <c r="J75" s="387"/>
      <c r="K75" s="387">
        <v>10000</v>
      </c>
      <c r="L75" s="388"/>
      <c r="M75" s="388"/>
      <c r="N75" s="22"/>
    </row>
    <row r="76" spans="1:14" s="27" customFormat="1" ht="12.75">
      <c r="A76" s="21" t="s">
        <v>317</v>
      </c>
      <c r="B76" s="22">
        <f>SUM(C76:N76)</f>
        <v>1400</v>
      </c>
      <c r="C76" s="23">
        <v>1400</v>
      </c>
      <c r="D76" s="431"/>
      <c r="E76" s="386"/>
      <c r="F76" s="387"/>
      <c r="G76" s="387"/>
      <c r="H76" s="387"/>
      <c r="I76" s="387"/>
      <c r="J76" s="387"/>
      <c r="K76" s="387"/>
      <c r="L76" s="388"/>
      <c r="M76" s="388"/>
      <c r="N76" s="22"/>
    </row>
    <row r="77" spans="1:14" s="39" customFormat="1" ht="12.75">
      <c r="A77" s="329" t="s">
        <v>318</v>
      </c>
      <c r="B77" s="25">
        <f aca="true" t="shared" si="11" ref="B77:I77">SUM(B75:B76)</f>
        <v>11400</v>
      </c>
      <c r="C77" s="329">
        <f t="shared" si="11"/>
        <v>1400</v>
      </c>
      <c r="D77" s="329">
        <f t="shared" si="11"/>
        <v>0</v>
      </c>
      <c r="E77" s="356">
        <f t="shared" si="11"/>
        <v>0</v>
      </c>
      <c r="F77" s="357">
        <f t="shared" si="11"/>
        <v>0</v>
      </c>
      <c r="G77" s="357">
        <f t="shared" si="11"/>
        <v>0</v>
      </c>
      <c r="H77" s="357">
        <f t="shared" si="11"/>
        <v>0</v>
      </c>
      <c r="I77" s="357">
        <f t="shared" si="11"/>
        <v>0</v>
      </c>
      <c r="J77" s="357"/>
      <c r="K77" s="357">
        <f>SUM(K75:K76)</f>
        <v>10000</v>
      </c>
      <c r="L77" s="330">
        <f>SUM(L75:L76)</f>
        <v>0</v>
      </c>
      <c r="M77" s="330"/>
      <c r="N77" s="25">
        <f>SUM(N75:N76)</f>
        <v>0</v>
      </c>
    </row>
    <row r="78" spans="1:14" s="27" customFormat="1" ht="12.75">
      <c r="A78" s="351"/>
      <c r="B78" s="359"/>
      <c r="C78" s="358"/>
      <c r="D78" s="432"/>
      <c r="E78" s="379"/>
      <c r="F78" s="380"/>
      <c r="G78" s="380"/>
      <c r="H78" s="380"/>
      <c r="I78" s="380"/>
      <c r="J78" s="380"/>
      <c r="K78" s="380"/>
      <c r="L78" s="381"/>
      <c r="M78" s="381"/>
      <c r="N78" s="359"/>
    </row>
    <row r="79" spans="1:14" ht="12.75">
      <c r="A79" s="332" t="s">
        <v>7</v>
      </c>
      <c r="B79" s="18"/>
      <c r="C79" s="17"/>
      <c r="D79" s="401"/>
      <c r="E79" s="352"/>
      <c r="F79" s="245"/>
      <c r="G79" s="245"/>
      <c r="H79" s="245"/>
      <c r="I79" s="245"/>
      <c r="J79" s="245"/>
      <c r="K79" s="245"/>
      <c r="L79" s="324"/>
      <c r="M79" s="324"/>
      <c r="N79" s="18"/>
    </row>
    <row r="80" spans="1:14" ht="12.75">
      <c r="A80" s="36" t="s">
        <v>319</v>
      </c>
      <c r="B80" s="353">
        <f>SUM(C80:N80)</f>
        <v>12000</v>
      </c>
      <c r="C80" s="38">
        <v>12000</v>
      </c>
      <c r="D80" s="405"/>
      <c r="E80" s="354"/>
      <c r="F80" s="355"/>
      <c r="G80" s="355"/>
      <c r="H80" s="355"/>
      <c r="I80" s="355"/>
      <c r="J80" s="355"/>
      <c r="K80" s="355"/>
      <c r="L80" s="328"/>
      <c r="M80" s="328"/>
      <c r="N80" s="353"/>
    </row>
    <row r="81" spans="1:14" ht="12.75">
      <c r="A81" s="404" t="s">
        <v>320</v>
      </c>
      <c r="B81" s="353">
        <f>SUM(C81:N81)</f>
        <v>8000</v>
      </c>
      <c r="C81" s="38">
        <v>8000</v>
      </c>
      <c r="D81" s="405"/>
      <c r="E81" s="354"/>
      <c r="F81" s="355"/>
      <c r="G81" s="355"/>
      <c r="H81" s="355"/>
      <c r="I81" s="355"/>
      <c r="J81" s="355"/>
      <c r="K81" s="355"/>
      <c r="L81" s="328"/>
      <c r="M81" s="328"/>
      <c r="N81" s="353"/>
    </row>
    <row r="82" spans="1:14" ht="12.75">
      <c r="A82" s="407" t="s">
        <v>321</v>
      </c>
      <c r="B82" s="25">
        <f>SUM(B80:B81)</f>
        <v>20000</v>
      </c>
      <c r="C82" s="329">
        <f>SUM(C80:C81)</f>
        <v>20000</v>
      </c>
      <c r="D82" s="329">
        <f>SUM(D80:D81)</f>
        <v>0</v>
      </c>
      <c r="E82" s="356">
        <f>SUM(E81)</f>
        <v>0</v>
      </c>
      <c r="F82" s="357">
        <f>SUM(F81)</f>
        <v>0</v>
      </c>
      <c r="G82" s="357">
        <f>SUM(G81)</f>
        <v>0</v>
      </c>
      <c r="H82" s="357">
        <f>SUM(H81)</f>
        <v>0</v>
      </c>
      <c r="I82" s="357">
        <f>SUM(I81)</f>
        <v>0</v>
      </c>
      <c r="J82" s="357"/>
      <c r="K82" s="357">
        <f>SUM(K81)</f>
        <v>0</v>
      </c>
      <c r="L82" s="330">
        <f>SUM(L81)</f>
        <v>0</v>
      </c>
      <c r="M82" s="330"/>
      <c r="N82" s="25">
        <f>SUM(N81)</f>
        <v>0</v>
      </c>
    </row>
    <row r="83" spans="1:14" ht="12.75">
      <c r="A83" s="331" t="s">
        <v>322</v>
      </c>
      <c r="B83" s="346">
        <f>SUM(C83:N83)</f>
        <v>1000</v>
      </c>
      <c r="C83" s="347">
        <v>1000</v>
      </c>
      <c r="D83" s="399"/>
      <c r="E83" s="376"/>
      <c r="F83" s="377"/>
      <c r="G83" s="377"/>
      <c r="H83" s="377"/>
      <c r="I83" s="377"/>
      <c r="J83" s="377"/>
      <c r="K83" s="377"/>
      <c r="L83" s="323"/>
      <c r="M83" s="323"/>
      <c r="N83" s="346"/>
    </row>
    <row r="84" spans="1:14" ht="12.75">
      <c r="A84" s="420" t="s">
        <v>323</v>
      </c>
      <c r="B84" s="18">
        <f>SUM(C84:N84)</f>
        <v>600</v>
      </c>
      <c r="C84" s="17">
        <v>600</v>
      </c>
      <c r="D84" s="401"/>
      <c r="E84" s="352"/>
      <c r="F84" s="245"/>
      <c r="G84" s="245"/>
      <c r="H84" s="245"/>
      <c r="I84" s="245"/>
      <c r="J84" s="245"/>
      <c r="K84" s="245"/>
      <c r="L84" s="324"/>
      <c r="M84" s="324"/>
      <c r="N84" s="18"/>
    </row>
    <row r="85" spans="1:14" ht="12.75">
      <c r="A85" s="420" t="s">
        <v>324</v>
      </c>
      <c r="B85" s="18">
        <f>SUM(C85:N85)</f>
        <v>1050</v>
      </c>
      <c r="C85" s="17">
        <v>1000</v>
      </c>
      <c r="D85" s="401">
        <v>50</v>
      </c>
      <c r="E85" s="352"/>
      <c r="F85" s="245"/>
      <c r="G85" s="245"/>
      <c r="H85" s="245"/>
      <c r="I85" s="245"/>
      <c r="J85" s="245"/>
      <c r="K85" s="245"/>
      <c r="L85" s="324"/>
      <c r="M85" s="324"/>
      <c r="N85" s="18"/>
    </row>
    <row r="86" spans="1:14" ht="12.75">
      <c r="A86" s="15" t="s">
        <v>325</v>
      </c>
      <c r="B86" s="18">
        <f>SUM(C86:N86)</f>
        <v>21635</v>
      </c>
      <c r="C86" s="17">
        <v>21635</v>
      </c>
      <c r="D86" s="401"/>
      <c r="E86" s="352"/>
      <c r="F86" s="245"/>
      <c r="G86" s="245"/>
      <c r="H86" s="245"/>
      <c r="I86" s="245"/>
      <c r="J86" s="245"/>
      <c r="K86" s="245"/>
      <c r="L86" s="324"/>
      <c r="M86" s="324"/>
      <c r="N86" s="18"/>
    </row>
    <row r="87" spans="1:14" ht="12.75">
      <c r="A87" s="36" t="s">
        <v>326</v>
      </c>
      <c r="B87" s="353">
        <f>SUM(C87:N87)</f>
        <v>400</v>
      </c>
      <c r="C87" s="38">
        <v>400</v>
      </c>
      <c r="D87" s="405"/>
      <c r="E87" s="354"/>
      <c r="F87" s="355"/>
      <c r="G87" s="355"/>
      <c r="H87" s="355"/>
      <c r="I87" s="355"/>
      <c r="J87" s="355"/>
      <c r="K87" s="355"/>
      <c r="L87" s="328"/>
      <c r="M87" s="328"/>
      <c r="N87" s="353"/>
    </row>
    <row r="88" spans="1:14" s="39" customFormat="1" ht="12.75">
      <c r="A88" s="329" t="s">
        <v>327</v>
      </c>
      <c r="B88" s="25">
        <f aca="true" t="shared" si="12" ref="B88:I88">SUM(B83:B87)</f>
        <v>24685</v>
      </c>
      <c r="C88" s="329">
        <f t="shared" si="12"/>
        <v>24635</v>
      </c>
      <c r="D88" s="329">
        <f t="shared" si="12"/>
        <v>50</v>
      </c>
      <c r="E88" s="356">
        <f t="shared" si="12"/>
        <v>0</v>
      </c>
      <c r="F88" s="357">
        <f t="shared" si="12"/>
        <v>0</v>
      </c>
      <c r="G88" s="357">
        <f t="shared" si="12"/>
        <v>0</v>
      </c>
      <c r="H88" s="357">
        <f t="shared" si="12"/>
        <v>0</v>
      </c>
      <c r="I88" s="357">
        <f t="shared" si="12"/>
        <v>0</v>
      </c>
      <c r="J88" s="357"/>
      <c r="K88" s="357">
        <f>SUM(K83:K87)</f>
        <v>0</v>
      </c>
      <c r="L88" s="330">
        <f>SUM(L83:L87)</f>
        <v>0</v>
      </c>
      <c r="M88" s="330"/>
      <c r="N88" s="25">
        <f>SUM(N83:N87)</f>
        <v>0</v>
      </c>
    </row>
    <row r="89" spans="1:14" ht="12.75">
      <c r="A89" s="335" t="s">
        <v>328</v>
      </c>
      <c r="B89" s="337">
        <f>SUM(C89:N89)</f>
        <v>0</v>
      </c>
      <c r="C89" s="409"/>
      <c r="D89" s="410"/>
      <c r="E89" s="411"/>
      <c r="F89" s="412"/>
      <c r="G89" s="412"/>
      <c r="H89" s="412"/>
      <c r="I89" s="412"/>
      <c r="J89" s="412"/>
      <c r="K89" s="412"/>
      <c r="L89" s="336"/>
      <c r="M89" s="336"/>
      <c r="N89" s="337"/>
    </row>
    <row r="90" spans="1:14" ht="12.75">
      <c r="A90" s="329" t="s">
        <v>329</v>
      </c>
      <c r="B90" s="25">
        <f aca="true" t="shared" si="13" ref="B90:I90">SUM(B89)</f>
        <v>0</v>
      </c>
      <c r="C90" s="329">
        <f t="shared" si="13"/>
        <v>0</v>
      </c>
      <c r="D90" s="329">
        <f t="shared" si="13"/>
        <v>0</v>
      </c>
      <c r="E90" s="356">
        <f t="shared" si="13"/>
        <v>0</v>
      </c>
      <c r="F90" s="357">
        <f t="shared" si="13"/>
        <v>0</v>
      </c>
      <c r="G90" s="357">
        <f t="shared" si="13"/>
        <v>0</v>
      </c>
      <c r="H90" s="357">
        <f t="shared" si="13"/>
        <v>0</v>
      </c>
      <c r="I90" s="357">
        <f t="shared" si="13"/>
        <v>0</v>
      </c>
      <c r="J90" s="357"/>
      <c r="K90" s="357">
        <f>SUM(K89)</f>
        <v>0</v>
      </c>
      <c r="L90" s="330">
        <f>SUM(L89)</f>
        <v>0</v>
      </c>
      <c r="M90" s="330"/>
      <c r="N90" s="25">
        <f>SUM(N89)</f>
        <v>0</v>
      </c>
    </row>
    <row r="91" spans="1:14" ht="12.75">
      <c r="A91" s="333" t="s">
        <v>330</v>
      </c>
      <c r="B91" s="365">
        <f>SUM(C91:N91)</f>
        <v>2207</v>
      </c>
      <c r="C91" s="3">
        <v>2207</v>
      </c>
      <c r="D91" s="433"/>
      <c r="E91" s="376"/>
      <c r="F91" s="377"/>
      <c r="G91" s="377"/>
      <c r="H91" s="377"/>
      <c r="I91" s="377"/>
      <c r="J91" s="377"/>
      <c r="K91" s="377"/>
      <c r="L91" s="323"/>
      <c r="M91" s="323"/>
      <c r="N91" s="365"/>
    </row>
    <row r="92" spans="1:14" ht="12.75">
      <c r="A92" s="36" t="s">
        <v>331</v>
      </c>
      <c r="B92" s="353">
        <f>SUM(C92:N92)</f>
        <v>36353</v>
      </c>
      <c r="C92" s="38">
        <v>36353</v>
      </c>
      <c r="D92" s="405"/>
      <c r="E92" s="354"/>
      <c r="F92" s="355"/>
      <c r="G92" s="355"/>
      <c r="H92" s="355"/>
      <c r="I92" s="355"/>
      <c r="J92" s="355"/>
      <c r="K92" s="355"/>
      <c r="L92" s="328"/>
      <c r="M92" s="328"/>
      <c r="N92" s="353"/>
    </row>
    <row r="93" spans="1:14" s="39" customFormat="1" ht="12.75">
      <c r="A93" s="329" t="s">
        <v>332</v>
      </c>
      <c r="B93" s="25">
        <f aca="true" t="shared" si="14" ref="B93:I93">SUM(B91:B92)</f>
        <v>38560</v>
      </c>
      <c r="C93" s="329">
        <f t="shared" si="14"/>
        <v>38560</v>
      </c>
      <c r="D93" s="329">
        <f t="shared" si="14"/>
        <v>0</v>
      </c>
      <c r="E93" s="356">
        <f t="shared" si="14"/>
        <v>0</v>
      </c>
      <c r="F93" s="357">
        <f t="shared" si="14"/>
        <v>0</v>
      </c>
      <c r="G93" s="357">
        <f t="shared" si="14"/>
        <v>0</v>
      </c>
      <c r="H93" s="357">
        <f t="shared" si="14"/>
        <v>0</v>
      </c>
      <c r="I93" s="357">
        <f t="shared" si="14"/>
        <v>0</v>
      </c>
      <c r="J93" s="357"/>
      <c r="K93" s="357">
        <f>SUM(K91:K92)</f>
        <v>0</v>
      </c>
      <c r="L93" s="330">
        <f>SUM(L91:L92)</f>
        <v>0</v>
      </c>
      <c r="M93" s="330"/>
      <c r="N93" s="25">
        <f>SUM(N91:N92)</f>
        <v>0</v>
      </c>
    </row>
  </sheetData>
  <mergeCells count="12">
    <mergeCell ref="A2:L2"/>
    <mergeCell ref="A3:L3"/>
    <mergeCell ref="A4:A5"/>
    <mergeCell ref="B4:B5"/>
    <mergeCell ref="C4:C5"/>
    <mergeCell ref="D4:D5"/>
    <mergeCell ref="E4:L4"/>
    <mergeCell ref="E54:L54"/>
    <mergeCell ref="A54:A55"/>
    <mergeCell ref="B54:B55"/>
    <mergeCell ref="C54:C55"/>
    <mergeCell ref="D54:D55"/>
  </mergeCells>
  <printOptions/>
  <pageMargins left="0.39375" right="0.39375" top="0" bottom="0" header="0.5118055555555556" footer="0.511805555555555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7" sqref="A17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333</v>
      </c>
    </row>
    <row r="2" spans="1:5" ht="12.75">
      <c r="A2" s="641" t="s">
        <v>334</v>
      </c>
      <c r="B2" s="641"/>
      <c r="C2" s="641"/>
      <c r="D2" s="641"/>
      <c r="E2" s="641"/>
    </row>
    <row r="3" ht="12.75">
      <c r="C3" t="s">
        <v>335</v>
      </c>
    </row>
    <row r="4" ht="12.75">
      <c r="F4" t="s">
        <v>163</v>
      </c>
    </row>
    <row r="5" spans="1:6" ht="12.75">
      <c r="A5" s="642" t="s">
        <v>66</v>
      </c>
      <c r="B5" s="642"/>
      <c r="C5" s="643" t="s">
        <v>336</v>
      </c>
      <c r="D5" s="644" t="s">
        <v>337</v>
      </c>
      <c r="E5" s="644"/>
      <c r="F5" s="644"/>
    </row>
    <row r="6" spans="1:6" ht="24">
      <c r="A6" s="642"/>
      <c r="B6" s="642"/>
      <c r="C6" s="643"/>
      <c r="D6" s="434" t="s">
        <v>338</v>
      </c>
      <c r="E6" s="434" t="s">
        <v>339</v>
      </c>
      <c r="F6" s="435" t="s">
        <v>340</v>
      </c>
    </row>
    <row r="7" spans="1:6" ht="12.75">
      <c r="A7" s="49" t="s">
        <v>341</v>
      </c>
      <c r="B7" s="436"/>
      <c r="C7" s="50">
        <f>SUM(D7:F7)</f>
        <v>322776</v>
      </c>
      <c r="D7" s="50">
        <v>153026</v>
      </c>
      <c r="E7" s="50">
        <v>46514</v>
      </c>
      <c r="F7" s="51">
        <v>123236</v>
      </c>
    </row>
    <row r="8" spans="1:6" ht="12.75">
      <c r="A8" s="61" t="s">
        <v>342</v>
      </c>
      <c r="B8" s="437"/>
      <c r="C8" s="62">
        <v>20000</v>
      </c>
      <c r="D8" s="62"/>
      <c r="E8" s="62"/>
      <c r="F8" s="63"/>
    </row>
    <row r="9" spans="1:6" ht="12.75">
      <c r="A9" s="61" t="s">
        <v>343</v>
      </c>
      <c r="B9" s="437"/>
      <c r="C9" s="62">
        <v>34143</v>
      </c>
      <c r="D9" s="62"/>
      <c r="E9" s="62"/>
      <c r="F9" s="63"/>
    </row>
    <row r="10" spans="1:6" ht="12.75">
      <c r="A10" s="61" t="s">
        <v>236</v>
      </c>
      <c r="B10" s="437"/>
      <c r="C10" s="62">
        <v>13088</v>
      </c>
      <c r="D10" s="62"/>
      <c r="E10" s="62"/>
      <c r="F10" s="63"/>
    </row>
    <row r="11" spans="1:6" ht="12.75">
      <c r="A11" s="52" t="s">
        <v>344</v>
      </c>
      <c r="B11" s="438"/>
      <c r="C11" s="53">
        <v>24635</v>
      </c>
      <c r="D11" s="53"/>
      <c r="E11" s="53"/>
      <c r="F11" s="54"/>
    </row>
    <row r="12" spans="1:6" ht="12.75">
      <c r="A12" s="52" t="s">
        <v>345</v>
      </c>
      <c r="B12" s="438"/>
      <c r="C12" s="53">
        <v>0</v>
      </c>
      <c r="D12" s="53"/>
      <c r="E12" s="53"/>
      <c r="F12" s="54"/>
    </row>
    <row r="13" spans="1:6" ht="12.75">
      <c r="A13" s="439" t="s">
        <v>346</v>
      </c>
      <c r="B13" s="440"/>
      <c r="C13" s="441">
        <v>8350</v>
      </c>
      <c r="D13" s="441"/>
      <c r="E13" s="441"/>
      <c r="F13" s="442"/>
    </row>
    <row r="14" spans="1:6" ht="12.75">
      <c r="A14" s="439" t="s">
        <v>39</v>
      </c>
      <c r="B14" s="440"/>
      <c r="C14" s="441">
        <v>44384</v>
      </c>
      <c r="D14" s="441"/>
      <c r="E14" s="441"/>
      <c r="F14" s="442"/>
    </row>
    <row r="15" spans="1:6" ht="12.75">
      <c r="A15" s="443" t="s">
        <v>347</v>
      </c>
      <c r="B15" s="444"/>
      <c r="C15" s="445">
        <f>SUM(C7:C14)</f>
        <v>467376</v>
      </c>
      <c r="D15" s="445">
        <f>SUM(D7:D14)</f>
        <v>153026</v>
      </c>
      <c r="E15" s="445">
        <f>SUM(E7:E14)</f>
        <v>46514</v>
      </c>
      <c r="F15" s="446">
        <f>SUM(F7:F14)</f>
        <v>123236</v>
      </c>
    </row>
    <row r="16" spans="1:6" ht="12.75">
      <c r="A16" s="447" t="s">
        <v>348</v>
      </c>
      <c r="B16" s="448"/>
      <c r="C16" s="449">
        <v>891173</v>
      </c>
      <c r="D16" s="450"/>
      <c r="E16" s="451"/>
      <c r="F16" s="451"/>
    </row>
    <row r="17" spans="1:6" ht="12.75">
      <c r="A17" s="452" t="s">
        <v>349</v>
      </c>
      <c r="B17" s="453"/>
      <c r="C17" s="63">
        <v>54972</v>
      </c>
      <c r="D17" s="454"/>
      <c r="E17" s="34"/>
      <c r="F17" s="34"/>
    </row>
    <row r="18" spans="1:6" ht="12.75">
      <c r="A18" s="452" t="s">
        <v>350</v>
      </c>
      <c r="B18" s="453"/>
      <c r="C18" s="63">
        <v>38560</v>
      </c>
      <c r="D18" s="454"/>
      <c r="E18" s="34"/>
      <c r="F18" s="34"/>
    </row>
    <row r="19" spans="1:6" ht="12.75">
      <c r="A19" s="455" t="s">
        <v>351</v>
      </c>
      <c r="B19" s="456"/>
      <c r="C19" s="54">
        <v>0</v>
      </c>
      <c r="D19" s="454"/>
      <c r="E19" s="34"/>
      <c r="F19" s="34"/>
    </row>
    <row r="20" spans="1:6" ht="12.75">
      <c r="A20" s="455" t="s">
        <v>352</v>
      </c>
      <c r="B20" s="456"/>
      <c r="C20" s="54">
        <v>0</v>
      </c>
      <c r="D20" s="454"/>
      <c r="E20" s="34"/>
      <c r="F20" s="34"/>
    </row>
    <row r="21" spans="1:6" ht="12.75">
      <c r="A21" s="455" t="s">
        <v>101</v>
      </c>
      <c r="B21" s="456"/>
      <c r="C21" s="54">
        <v>380000</v>
      </c>
      <c r="D21" s="454"/>
      <c r="E21" s="34"/>
      <c r="F21" s="34"/>
    </row>
    <row r="22" spans="1:6" ht="12.75">
      <c r="A22" s="455" t="s">
        <v>353</v>
      </c>
      <c r="B22" s="456"/>
      <c r="C22" s="54">
        <v>7663</v>
      </c>
      <c r="D22" s="454"/>
      <c r="E22" s="34"/>
      <c r="F22" s="34"/>
    </row>
    <row r="23" spans="1:6" ht="12.75">
      <c r="A23" s="455" t="s">
        <v>354</v>
      </c>
      <c r="B23" s="456"/>
      <c r="C23" s="54">
        <v>25000</v>
      </c>
      <c r="D23" s="454"/>
      <c r="E23" s="34"/>
      <c r="F23" s="34"/>
    </row>
    <row r="24" spans="1:6" ht="12.75">
      <c r="A24" s="457" t="s">
        <v>355</v>
      </c>
      <c r="B24" s="458"/>
      <c r="C24" s="459">
        <f>SUM(C15:C23)</f>
        <v>1864744</v>
      </c>
      <c r="D24" s="454"/>
      <c r="E24" s="34"/>
      <c r="F24" s="34"/>
    </row>
    <row r="27" spans="1:6" ht="12.75">
      <c r="A27" s="52" t="s">
        <v>21</v>
      </c>
      <c r="B27" s="438"/>
      <c r="C27" s="53">
        <f>SUM(C28:C41)</f>
        <v>34143</v>
      </c>
      <c r="D27" s="53"/>
      <c r="E27" s="53"/>
      <c r="F27" s="54"/>
    </row>
    <row r="28" spans="1:6" ht="12.75">
      <c r="A28" s="460" t="s">
        <v>356</v>
      </c>
      <c r="B28" s="461"/>
      <c r="C28" s="53"/>
      <c r="D28" s="53"/>
      <c r="E28" s="53"/>
      <c r="F28" s="54"/>
    </row>
    <row r="29" spans="1:6" ht="12.75">
      <c r="A29" s="460" t="s">
        <v>357</v>
      </c>
      <c r="B29" s="461"/>
      <c r="C29" s="53">
        <v>11618</v>
      </c>
      <c r="D29" s="53"/>
      <c r="E29" s="53"/>
      <c r="F29" s="54"/>
    </row>
    <row r="30" spans="1:6" ht="12.75">
      <c r="A30" s="460" t="s">
        <v>358</v>
      </c>
      <c r="B30" s="461"/>
      <c r="C30" s="53">
        <v>4553</v>
      </c>
      <c r="D30" s="53"/>
      <c r="E30" s="53"/>
      <c r="F30" s="54"/>
    </row>
    <row r="31" spans="1:6" ht="12.75">
      <c r="A31" s="460" t="s">
        <v>359</v>
      </c>
      <c r="B31" s="461"/>
      <c r="C31" s="53">
        <v>9553</v>
      </c>
      <c r="D31" s="53"/>
      <c r="E31" s="53">
        <v>2293</v>
      </c>
      <c r="F31" s="54"/>
    </row>
    <row r="32" spans="1:6" ht="12.75">
      <c r="A32" s="460" t="s">
        <v>360</v>
      </c>
      <c r="B32" s="461"/>
      <c r="C32" s="53"/>
      <c r="D32" s="53"/>
      <c r="E32" s="53"/>
      <c r="F32" s="54"/>
    </row>
    <row r="33" spans="1:6" ht="12.75">
      <c r="A33" s="460" t="s">
        <v>361</v>
      </c>
      <c r="B33" s="461"/>
      <c r="C33" s="53">
        <v>1910</v>
      </c>
      <c r="D33" s="53"/>
      <c r="E33" s="53"/>
      <c r="F33" s="54"/>
    </row>
    <row r="34" spans="1:6" ht="12.75">
      <c r="A34" s="460" t="s">
        <v>362</v>
      </c>
      <c r="B34" s="461"/>
      <c r="C34" s="53">
        <v>500</v>
      </c>
      <c r="D34" s="53"/>
      <c r="E34" s="53"/>
      <c r="F34" s="54"/>
    </row>
    <row r="35" spans="1:6" ht="12.75">
      <c r="A35" s="460" t="s">
        <v>363</v>
      </c>
      <c r="B35" s="461"/>
      <c r="C35" s="53">
        <v>550</v>
      </c>
      <c r="D35" s="53"/>
      <c r="E35" s="53"/>
      <c r="F35" s="54"/>
    </row>
    <row r="36" spans="1:6" ht="12.75">
      <c r="A36" s="460" t="s">
        <v>364</v>
      </c>
      <c r="B36" s="461"/>
      <c r="C36" s="53">
        <v>1250</v>
      </c>
      <c r="D36" s="53"/>
      <c r="E36" s="53"/>
      <c r="F36" s="54"/>
    </row>
    <row r="37" spans="1:6" ht="12.75">
      <c r="A37" s="460" t="s">
        <v>365</v>
      </c>
      <c r="B37" s="461"/>
      <c r="C37" s="53">
        <v>1070</v>
      </c>
      <c r="D37" s="53"/>
      <c r="E37" s="53"/>
      <c r="F37" s="54"/>
    </row>
    <row r="38" spans="1:6" ht="12.75">
      <c r="A38" s="460" t="s">
        <v>366</v>
      </c>
      <c r="B38" s="461"/>
      <c r="C38" s="53">
        <v>499</v>
      </c>
      <c r="D38" s="53"/>
      <c r="E38" s="53"/>
      <c r="F38" s="54"/>
    </row>
    <row r="39" spans="1:6" ht="12.75">
      <c r="A39" s="460" t="s">
        <v>367</v>
      </c>
      <c r="B39" s="461"/>
      <c r="C39" s="53">
        <v>1700</v>
      </c>
      <c r="D39" s="53"/>
      <c r="E39" s="53"/>
      <c r="F39" s="54"/>
    </row>
    <row r="40" spans="1:6" ht="12.75">
      <c r="A40" s="460" t="s">
        <v>368</v>
      </c>
      <c r="B40" s="461"/>
      <c r="C40" s="53">
        <v>400</v>
      </c>
      <c r="D40" s="53"/>
      <c r="E40" s="53"/>
      <c r="F40" s="54"/>
    </row>
    <row r="41" spans="1:6" ht="12.75">
      <c r="A41" s="460" t="s">
        <v>369</v>
      </c>
      <c r="B41" s="461"/>
      <c r="C41" s="53">
        <v>540</v>
      </c>
      <c r="D41" s="53"/>
      <c r="E41" s="53"/>
      <c r="F41" s="54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49" bottom="0.3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zs.brigitta</cp:lastModifiedBy>
  <cp:lastPrinted>2010-05-11T13:49:42Z</cp:lastPrinted>
  <dcterms:modified xsi:type="dcterms:W3CDTF">2010-05-11T13:54:24Z</dcterms:modified>
  <cp:category/>
  <cp:version/>
  <cp:contentType/>
  <cp:contentStatus/>
</cp:coreProperties>
</file>