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690" windowHeight="6795" tabRatio="601" firstSheet="15" activeTab="25"/>
  </bookViews>
  <sheets>
    <sheet name="E.mérl." sheetId="1" r:id="rId1"/>
    <sheet name="e.mérl.int." sheetId="2" r:id="rId2"/>
    <sheet name="ö.b. és  k." sheetId="3" r:id="rId3"/>
    <sheet name="m. b. és k." sheetId="4" r:id="rId4"/>
    <sheet name="f. b. és k." sheetId="5" r:id="rId5"/>
    <sheet name="ö.m.b.k." sheetId="6" r:id="rId6"/>
    <sheet name="m.m.b.k." sheetId="7" r:id="rId7"/>
    <sheet name="f.m.b.k." sheetId="8" r:id="rId8"/>
    <sheet name="k. ö.  int." sheetId="9" r:id="rId9"/>
    <sheet name="ph. k." sheetId="10" r:id="rId10"/>
    <sheet name="ckö" sheetId="11" r:id="rId11"/>
    <sheet name="b. ö. int." sheetId="12" r:id="rId12"/>
    <sheet name="ph. bev." sheetId="13" r:id="rId13"/>
    <sheet name="cköb" sheetId="14" r:id="rId14"/>
    <sheet name="Felhalm." sheetId="15" r:id="rId15"/>
    <sheet name="pénzm" sheetId="16" r:id="rId16"/>
    <sheet name="pénzm. int." sheetId="17" r:id="rId17"/>
    <sheet name="létszám" sheetId="18" r:id="rId18"/>
    <sheet name="R. lej.k." sheetId="19" r:id="rId19"/>
    <sheet name="H.lej.k." sheetId="20" r:id="rId20"/>
    <sheet name="köt." sheetId="21" r:id="rId21"/>
    <sheet name="Elt." sheetId="22" r:id="rId22"/>
    <sheet name="Vagyonkim.i." sheetId="23" r:id="rId23"/>
    <sheet name=" vagyonkim." sheetId="24" r:id="rId24"/>
    <sheet name="kedv" sheetId="25" r:id="rId25"/>
    <sheet name="Tart." sheetId="26" r:id="rId26"/>
  </sheets>
  <definedNames/>
  <calcPr fullCalcOnLoad="1"/>
</workbook>
</file>

<file path=xl/sharedStrings.xml><?xml version="1.0" encoding="utf-8"?>
<sst xmlns="http://schemas.openxmlformats.org/spreadsheetml/2006/main" count="1169" uniqueCount="676">
  <si>
    <t>1. sz. melléklet</t>
  </si>
  <si>
    <t>Megnevezés</t>
  </si>
  <si>
    <t>ezer Ft-ban</t>
  </si>
  <si>
    <t>Eszközök</t>
  </si>
  <si>
    <t>1.) Immateriális javak</t>
  </si>
  <si>
    <t>2.) Tárgyi eszközzök</t>
  </si>
  <si>
    <t>3.) Befektetett pénzügyi eszk.</t>
  </si>
  <si>
    <t>4.) Üzemeltetésre, kezelésre átadott eszközök</t>
  </si>
  <si>
    <t>5.) Készletek</t>
  </si>
  <si>
    <t>6.) Követelések</t>
  </si>
  <si>
    <t>B.) Forgóeszközök össz.:</t>
  </si>
  <si>
    <t>A.) Befektetett eszközök össz.:</t>
  </si>
  <si>
    <t>Források</t>
  </si>
  <si>
    <t xml:space="preserve">3.) Hosszú lej. kötelezettségek </t>
  </si>
  <si>
    <t xml:space="preserve">4.) Rövid lej. kötelezettségek </t>
  </si>
  <si>
    <t>Források össz.:</t>
  </si>
  <si>
    <t>1/a. sz. melléklet</t>
  </si>
  <si>
    <t>Intézmény megnevezése</t>
  </si>
  <si>
    <t>1.) Batthyány K. Szakkórház</t>
  </si>
  <si>
    <t xml:space="preserve">2.) Őszi Napfény Idősek Otthona </t>
  </si>
  <si>
    <t>3.) Bánki Donát Szakképző Iskola</t>
  </si>
  <si>
    <t>4.) Városigazgatóság</t>
  </si>
  <si>
    <t>Intézmények összesen:</t>
  </si>
  <si>
    <t>7.) Polgármesteri Hivatal</t>
  </si>
  <si>
    <t>Önkormányzat összesen:</t>
  </si>
  <si>
    <t>Eszközök összesen:</t>
  </si>
  <si>
    <t>7.) Értékpapírok</t>
  </si>
  <si>
    <t>8.)Pénzeszközök</t>
  </si>
  <si>
    <t>9.) Egyéb aktív pénzügyi elszámolások</t>
  </si>
  <si>
    <t>2. sz. melléklet</t>
  </si>
  <si>
    <t>Előirányzat</t>
  </si>
  <si>
    <t>Teljesítés</t>
  </si>
  <si>
    <t xml:space="preserve">Teljesítés </t>
  </si>
  <si>
    <t>Eredeti</t>
  </si>
  <si>
    <t>Mód.</t>
  </si>
  <si>
    <t>összege</t>
  </si>
  <si>
    <t>%-a</t>
  </si>
  <si>
    <t>SZJA bevételek</t>
  </si>
  <si>
    <t>Pénzforgalmi bevételek összesen:</t>
  </si>
  <si>
    <t>Költségvetési bevételek:</t>
  </si>
  <si>
    <t>Bevételek összesen</t>
  </si>
  <si>
    <t>II. Kiadások</t>
  </si>
  <si>
    <t>I. Bevételek</t>
  </si>
  <si>
    <t>Pénzforgalmi kiadások összesen:</t>
  </si>
  <si>
    <t>Költségvetési kiadások:</t>
  </si>
  <si>
    <t>Kiadások összesen:</t>
  </si>
  <si>
    <t>Kisbér Város Önkormányzata működési</t>
  </si>
  <si>
    <t>2/b. sz. melléklet</t>
  </si>
  <si>
    <t>2/a. sz. melléklet</t>
  </si>
  <si>
    <t>Kisbér Város Önkormányzata felhalmozási</t>
  </si>
  <si>
    <t>13.) Tartalék</t>
  </si>
  <si>
    <t>14.) Rövid lejáratú hitelek törl.</t>
  </si>
  <si>
    <t>15.) Hosszú lejáratú hitelek törl.</t>
  </si>
  <si>
    <t>16.) Értékpapírok kiadásai</t>
  </si>
  <si>
    <t>17.) Kiegyenlítő, függő és átfutó kiadások</t>
  </si>
  <si>
    <t>3. sz. melléklet</t>
  </si>
  <si>
    <t>2.) Őszi Napfény Idősek Otthona</t>
  </si>
  <si>
    <t>5.) Polgármesteri Hivatal</t>
  </si>
  <si>
    <t>Intézmény</t>
  </si>
  <si>
    <t>Városigazgatóság</t>
  </si>
  <si>
    <t>4. sz. melléklet</t>
  </si>
  <si>
    <t>előirányzat</t>
  </si>
  <si>
    <t>Személyi jutttatások</t>
  </si>
  <si>
    <t>Járulékköltségek</t>
  </si>
  <si>
    <t>Dologi kiadások</t>
  </si>
  <si>
    <t>Különféle költségvetési befizetések</t>
  </si>
  <si>
    <t>Adók, díjak, egyéb befizetések</t>
  </si>
  <si>
    <t>Kamatkiadások</t>
  </si>
  <si>
    <t>Működési célú pénzeszköz átadás</t>
  </si>
  <si>
    <t>Munkanélküliek jöv. pótló tám.</t>
  </si>
  <si>
    <t>Aktívkorúak rendsz. szoc. segélye</t>
  </si>
  <si>
    <t>Ápolási díj</t>
  </si>
  <si>
    <t>Kiegészítő családipótlék</t>
  </si>
  <si>
    <t>Időskorúak járadéka</t>
  </si>
  <si>
    <t>Rendkiv. gyermekvéd. tám.</t>
  </si>
  <si>
    <t>Felnőttek átmeneti segélye</t>
  </si>
  <si>
    <t>Közgyógyellátás</t>
  </si>
  <si>
    <t>Lakásfenntatási támogatás</t>
  </si>
  <si>
    <t>Temetési segélyezés</t>
  </si>
  <si>
    <t>Mozgáskorl. közl. tám.</t>
  </si>
  <si>
    <t>Lakáshozjutási támogatás</t>
  </si>
  <si>
    <t>Kölcsönök folyósítása</t>
  </si>
  <si>
    <t>Hosszú lejáratú hitelek törlesztése</t>
  </si>
  <si>
    <t>Rövid lejáratú hitelek törelsztése</t>
  </si>
  <si>
    <t>Pénzforgalmi kiadások</t>
  </si>
  <si>
    <t>Tartalék</t>
  </si>
  <si>
    <t>Költségvetési kiadások</t>
  </si>
  <si>
    <t>Függő, átfutó, kiegyenlítő kiadások</t>
  </si>
  <si>
    <t>6. sz. melléklet</t>
  </si>
  <si>
    <t>Helyi adók</t>
  </si>
  <si>
    <t>Gépjárműadó</t>
  </si>
  <si>
    <t>Termőföld bérbead. SZJA</t>
  </si>
  <si>
    <t>Költségvetési kiegészítés, visszatérülés</t>
  </si>
  <si>
    <t>Tárgyi eszközök értékesítése</t>
  </si>
  <si>
    <t>Normatív állami hozzájárulás</t>
  </si>
  <si>
    <t>Működésképtelen önkorm. egyéb támogatása</t>
  </si>
  <si>
    <t>Normativ kötött felhasználású előirányzatok</t>
  </si>
  <si>
    <t>Céltámogatás</t>
  </si>
  <si>
    <t>TEKI támogatás</t>
  </si>
  <si>
    <t>CÉDE támogatás</t>
  </si>
  <si>
    <t>Kölcsönök és visszatérülések, osztalékok</t>
  </si>
  <si>
    <t>Előző évi pénzmaradvány ig. vétele</t>
  </si>
  <si>
    <t>Rövid lejáratú hitelek</t>
  </si>
  <si>
    <t>Hosszú lejáratú hitelek</t>
  </si>
  <si>
    <t>Kiegyenlítő, függő, átfutó bevételek</t>
  </si>
  <si>
    <t>8. sz. melléklet</t>
  </si>
  <si>
    <t>Pénzkészlet</t>
  </si>
  <si>
    <t>Aktív függő, kiegyenlítő, átfutó elszámolások</t>
  </si>
  <si>
    <t>Előző években képzett tartlékok maradványa (-)</t>
  </si>
  <si>
    <t>Tárgyévi helyesbített pénzmaradvány</t>
  </si>
  <si>
    <t>Költségvetési pénzmaradvány (módosított pénzmaradvány)</t>
  </si>
  <si>
    <t>Pénzmaradványt terhelő elvonások, befiz. kötelezettség (-)</t>
  </si>
  <si>
    <t>Tárgyévi helyesbített pénzmaradványt terjelő befizetési kötelezettség</t>
  </si>
  <si>
    <t>Előző években képzett tartalék összege:</t>
  </si>
  <si>
    <t>Intézmények költségvetésében kimutatott</t>
  </si>
  <si>
    <t>követelések:</t>
  </si>
  <si>
    <t>Összesen:</t>
  </si>
  <si>
    <t>8/a. sz. melléklet</t>
  </si>
  <si>
    <t>Aktív függő, átfutó és kiegy. elsz.</t>
  </si>
  <si>
    <t>Passzív függő, átfutó és kiegy. elsz. (-)</t>
  </si>
  <si>
    <t>Előző években képzett tartalékok (-)</t>
  </si>
  <si>
    <t>Pénzmaradványt terhelő módosító tételek (+,-)</t>
  </si>
  <si>
    <t>Batthyány K. Szakkórház</t>
  </si>
  <si>
    <t>TB. Alapokból folyósított pénzeszközök maradványa</t>
  </si>
  <si>
    <t>9. sz. melléklet</t>
  </si>
  <si>
    <t>Teljes midő. foglalkoztatott</t>
  </si>
  <si>
    <t>Részmunkaid. foglalkoztatott</t>
  </si>
  <si>
    <t>Nyugdíjas foglalkoztatott</t>
  </si>
  <si>
    <t>Betöltetlen álláhely /t.m./</t>
  </si>
  <si>
    <t>Főfogl. álláshely</t>
  </si>
  <si>
    <t>Részfogl. álláshely</t>
  </si>
  <si>
    <t>Nyugdíjas álláshely</t>
  </si>
  <si>
    <t>1.) Batthyány Kázmér Szakkórház</t>
  </si>
  <si>
    <t>3/a.) Vársoigazgatóság</t>
  </si>
  <si>
    <t>3/b.) Általános Iskola Kisbér</t>
  </si>
  <si>
    <t>4.) Bánki Donát Szakképző Iskola</t>
  </si>
  <si>
    <t>rövid lej. kötelezettségek:</t>
  </si>
  <si>
    <t>Műk célú pénzeszk. átvét. ÁH kívülről</t>
  </si>
  <si>
    <t>Felhalm. célú pénzeszk. átvét. ÁH kívülről</t>
  </si>
  <si>
    <t>Felújítási kiadások</t>
  </si>
  <si>
    <t>Beruházási kiadások</t>
  </si>
  <si>
    <t>Felhalmozási célú pénzeszk. átad. ÁH kívül</t>
  </si>
  <si>
    <t>Intézmények finanszírozása</t>
  </si>
  <si>
    <t>Intézményfinanszírozás</t>
  </si>
  <si>
    <t>Őszi Napfény Idősek Otthona</t>
  </si>
  <si>
    <t>Polgármesteri Hivatal</t>
  </si>
  <si>
    <t>Értékpapírok kiad.</t>
  </si>
  <si>
    <t>Temészetbeni szoc. ellát.</t>
  </si>
  <si>
    <t>Értékpapírok bevétele</t>
  </si>
  <si>
    <t>e Ft-ban</t>
  </si>
  <si>
    <t>Pénzbeni kárpótlás, kártérítés</t>
  </si>
  <si>
    <t>Kötelezettséggel terhelt:</t>
  </si>
  <si>
    <t>TB. által foly. pénzeszk. m.:</t>
  </si>
  <si>
    <t>Módosított pénzmaradvány:</t>
  </si>
  <si>
    <t>Ebből:</t>
  </si>
  <si>
    <t>11/a. sz. melléklet</t>
  </si>
  <si>
    <t>Keletkezés ideje</t>
  </si>
  <si>
    <t xml:space="preserve">Tartozás a keletk. idején </t>
  </si>
  <si>
    <t>Törlesztés ütemezése</t>
  </si>
  <si>
    <t>Következő évek</t>
  </si>
  <si>
    <t>1997.</t>
  </si>
  <si>
    <t>11/b. sz. melléklet</t>
  </si>
  <si>
    <t>Immateriális javak</t>
  </si>
  <si>
    <t>Tárgyieszközök</t>
  </si>
  <si>
    <t>Befektett pénzügyi eszközök</t>
  </si>
  <si>
    <t xml:space="preserve">Üzemeltetésre, kez. átadott eszk. </t>
  </si>
  <si>
    <t>Befektetett eszközök összesen</t>
  </si>
  <si>
    <t>Batthyányy Kázmér Szakkórház</t>
  </si>
  <si>
    <t>Összsen:</t>
  </si>
  <si>
    <t>10/a. sz. melléklet</t>
  </si>
  <si>
    <t>Földterületek</t>
  </si>
  <si>
    <t>Telkek</t>
  </si>
  <si>
    <t>Ültetvények</t>
  </si>
  <si>
    <t>Előfordulási szám</t>
  </si>
  <si>
    <t>Bruttó érték</t>
  </si>
  <si>
    <t>Becsült érték</t>
  </si>
  <si>
    <t>Művelés alá nem tartozó beépítetlen terület</t>
  </si>
  <si>
    <t>Vizek, közcélú vizi létesítmények</t>
  </si>
  <si>
    <t>Zöldterületek</t>
  </si>
  <si>
    <t>Temetők</t>
  </si>
  <si>
    <t>Termőföldek</t>
  </si>
  <si>
    <t>Lakóépületek</t>
  </si>
  <si>
    <t>Hivatali épületek</t>
  </si>
  <si>
    <t>Utak</t>
  </si>
  <si>
    <t>Szennyvíztisztító</t>
  </si>
  <si>
    <t>Spotpálya, szemétlerakó</t>
  </si>
  <si>
    <t>Kisbér Város Önkormányzata összesített (nettósított)</t>
  </si>
  <si>
    <t>Cigány Kisebbségi Önkormányzat</t>
  </si>
  <si>
    <t>Módosított</t>
  </si>
  <si>
    <t>Lakáshozjut. Támogatás</t>
  </si>
  <si>
    <t>4/a. sz. melléklet</t>
  </si>
  <si>
    <t xml:space="preserve">Polgármesteri Hivatal </t>
  </si>
  <si>
    <t>Beruházások</t>
  </si>
  <si>
    <t>Beruházások összesen:</t>
  </si>
  <si>
    <t xml:space="preserve">Felújítások </t>
  </si>
  <si>
    <t>Felújítások összesen:</t>
  </si>
  <si>
    <t>Felhalmozási célú hiteltörlesztés</t>
  </si>
  <si>
    <t>Lakásépítési hiteltörlesztés (szoc. bérlak.)</t>
  </si>
  <si>
    <t>Hosszú lej. felj. hiteltörl. (2002. évi beruh.)</t>
  </si>
  <si>
    <t>PHARE hiteltörlesztés</t>
  </si>
  <si>
    <t>Hiteltörlesztés összesen:</t>
  </si>
  <si>
    <t>Felhalmozási célú hitelek kamata</t>
  </si>
  <si>
    <t>Felhalmozási kiadások összesen:</t>
  </si>
  <si>
    <t>6/a. sz. melléklet</t>
  </si>
  <si>
    <t>Passzív függő, kiegyenlítő, átfutó elszámoások (-)</t>
  </si>
  <si>
    <t xml:space="preserve">Kisbér Város Önkormányzata és a felügyelete alá tartozó intézményekben  fogalakoztatottak </t>
  </si>
  <si>
    <t>Foglalkoztatottak átlaglétszáma</t>
  </si>
  <si>
    <t>Kisbér Város Önkormányzata hosszú lejáratú kötelezettségei</t>
  </si>
  <si>
    <t>2003.</t>
  </si>
  <si>
    <t>11/c. sz. melléklet</t>
  </si>
  <si>
    <t>Polgármesteri Hivatal kötelezettségvállalásai</t>
  </si>
  <si>
    <t>10. sz. melléklet</t>
  </si>
  <si>
    <t>Terület m2</t>
  </si>
  <si>
    <r>
      <t xml:space="preserve">Épületek              </t>
    </r>
    <r>
      <rPr>
        <b/>
        <sz val="8"/>
        <rFont val="Arial"/>
        <family val="2"/>
      </rPr>
      <t>B</t>
    </r>
    <r>
      <rPr>
        <b/>
        <vertAlign val="superscript"/>
        <sz val="8"/>
        <rFont val="Arial"/>
        <family val="2"/>
      </rPr>
      <t>o</t>
    </r>
    <r>
      <rPr>
        <b/>
        <sz val="8"/>
        <rFont val="Arial"/>
        <family val="2"/>
      </rPr>
      <t xml:space="preserve"> érték, 0-ig leírt, üzemeltetlsre átadott</t>
    </r>
  </si>
  <si>
    <r>
      <t xml:space="preserve">Építmények          </t>
    </r>
    <r>
      <rPr>
        <b/>
        <sz val="8"/>
        <rFont val="Arial"/>
        <family val="2"/>
      </rPr>
      <t>B</t>
    </r>
    <r>
      <rPr>
        <b/>
        <vertAlign val="superscript"/>
        <sz val="8"/>
        <rFont val="Arial"/>
        <family val="2"/>
      </rPr>
      <t>o</t>
    </r>
    <r>
      <rPr>
        <b/>
        <sz val="8"/>
        <rFont val="Arial"/>
        <family val="2"/>
      </rPr>
      <t xml:space="preserve"> érték, 0-ig leírt, üzemeltetlsre átadott</t>
    </r>
  </si>
  <si>
    <t>7. sz. melléklet</t>
  </si>
  <si>
    <t>12. sz. melléklet</t>
  </si>
  <si>
    <t>Kedvezmény</t>
  </si>
  <si>
    <t>érintettek száma</t>
  </si>
  <si>
    <t>kedvezmény mértéke</t>
  </si>
  <si>
    <t>jogcíme</t>
  </si>
  <si>
    <t>Kommunálisadó</t>
  </si>
  <si>
    <t>méltányosság</t>
  </si>
  <si>
    <t>2004. év</t>
  </si>
  <si>
    <t>2004. évi beszámoló záró adatai</t>
  </si>
  <si>
    <t>Rendsz. gyermekvéd. tám.</t>
  </si>
  <si>
    <t>Köztemetés</t>
  </si>
  <si>
    <t>Bánki D. Szakképző Iskola</t>
  </si>
  <si>
    <t>Fejlesztési hitel (2003. évi)</t>
  </si>
  <si>
    <t>Alulfinanszírozás</t>
  </si>
  <si>
    <t>Túlfinanszírozás (visszafiz. kötelezettség)</t>
  </si>
  <si>
    <t>Kórház építés</t>
  </si>
  <si>
    <t>Készletek</t>
  </si>
  <si>
    <t>Követelések</t>
  </si>
  <si>
    <t>Pénzeszközök</t>
  </si>
  <si>
    <t>Egyéb aktív p. elsz.</t>
  </si>
  <si>
    <t>Forgóeszközök összesen</t>
  </si>
  <si>
    <t>Eszközök összesen</t>
  </si>
  <si>
    <t>Sajáttőke</t>
  </si>
  <si>
    <t>Hosszú lejáratú köt.</t>
  </si>
  <si>
    <t>Tartalékok</t>
  </si>
  <si>
    <t>Rövid lej köt.</t>
  </si>
  <si>
    <t>Egyéb passzív p. elsz.</t>
  </si>
  <si>
    <t>Kötelezettségek összesen</t>
  </si>
  <si>
    <t>Források összesen</t>
  </si>
  <si>
    <t>2005. évi beszámoló záró adatai</t>
  </si>
  <si>
    <t>2005. év</t>
  </si>
  <si>
    <t>Otthonteremtési támogatás</t>
  </si>
  <si>
    <t>Egyéb központi támogatások</t>
  </si>
  <si>
    <t>Lovarda beruházás I. komp. eszköz besz.</t>
  </si>
  <si>
    <t>Lovarda beruházás I. komp. tervezés</t>
  </si>
  <si>
    <t>Lovarda beruházás I. komp. építési beruh. és egyéb k.</t>
  </si>
  <si>
    <t>Lovarda beruházás II. komp. építési beruh. és egyéb k.</t>
  </si>
  <si>
    <t>Fejlesztési hitel (Hánta csatorna)</t>
  </si>
  <si>
    <t>Költségvetési kiutalás kiutalatla tám. miatt (+)</t>
  </si>
  <si>
    <t>2006. évi beszámoló záró adatai</t>
  </si>
  <si>
    <t>D.) Saját tőke</t>
  </si>
  <si>
    <t>E.) Tartalékok</t>
  </si>
  <si>
    <t>F.) Kötelezettségek össz.:</t>
  </si>
  <si>
    <t>2006. év</t>
  </si>
  <si>
    <t>Támogatás értékű műk. kiadás kistérs. társulás</t>
  </si>
  <si>
    <t>Hatósági jogkörhöz kapcs. műk. bevételek</t>
  </si>
  <si>
    <t>Egyéb saját bevételek, ÁFA és hozam bev.</t>
  </si>
  <si>
    <t>Pótlékok, bírságok</t>
  </si>
  <si>
    <t>Önkormányzat  sajáros bevét.</t>
  </si>
  <si>
    <t xml:space="preserve">Támogatás ért. műk. bevét. közp. kv. szervtől </t>
  </si>
  <si>
    <t>Támogatás ért. műk. bevét. fej. kez. ei.</t>
  </si>
  <si>
    <t>Támogatás ért. műk. bevét. Eü. alapoktól</t>
  </si>
  <si>
    <t>Támogatás ért. műk. bevét. Elkül. Alapoktól</t>
  </si>
  <si>
    <t>Támogatás ért. műk. bevét. helyi önk.</t>
  </si>
  <si>
    <t>Támogatás ért. műk. bevét többcélú kist. társ.</t>
  </si>
  <si>
    <t>Támogatás ért. felhalm. bev. közp. kv. szervtől</t>
  </si>
  <si>
    <t>Támogatás ért. felhalm. bev. Elkül. Alapból</t>
  </si>
  <si>
    <t xml:space="preserve">Támogatás ért. felhalm. bev. többcélú kist. társ. </t>
  </si>
  <si>
    <t>Önkorm. lakások, helyiségek értékesítése</t>
  </si>
  <si>
    <t>Központisított előirányzatok</t>
  </si>
  <si>
    <t>Címzet támogatás</t>
  </si>
  <si>
    <t>Értékpapírok bevételei</t>
  </si>
  <si>
    <t>Személyi juttatások</t>
  </si>
  <si>
    <t>Dologi és egyéb folyó kiadások</t>
  </si>
  <si>
    <t xml:space="preserve">Működési célú pénzeszk. átad. és támogatás </t>
  </si>
  <si>
    <t>Társadalmi és szoc. pol. juttatások</t>
  </si>
  <si>
    <t>Ellátottak juttatásai</t>
  </si>
  <si>
    <t>Felhalmozási célú pénzeszköz átad.</t>
  </si>
  <si>
    <t>Támogatás ért. felhalm. kiadás közp. kv. szevnek</t>
  </si>
  <si>
    <t>Támogatás ért. felhalm. kiadás önkorm. kv. szevnek</t>
  </si>
  <si>
    <t xml:space="preserve">Támogatás ért. felhalm. kiadás kistérs. társ. </t>
  </si>
  <si>
    <t>II.1.1.</t>
  </si>
  <si>
    <t>II.1.2.</t>
  </si>
  <si>
    <t>II.1.3.</t>
  </si>
  <si>
    <t>II.1.4.</t>
  </si>
  <si>
    <t>II.1.5.</t>
  </si>
  <si>
    <t>II.1.6.</t>
  </si>
  <si>
    <t>II.2.</t>
  </si>
  <si>
    <t>II.3.</t>
  </si>
  <si>
    <t>II.4.</t>
  </si>
  <si>
    <t>I.2.1.</t>
  </si>
  <si>
    <t>I.1.</t>
  </si>
  <si>
    <t>Kölcsönök törl., részesedések vásárlása</t>
  </si>
  <si>
    <t xml:space="preserve">Egyéb pénzbeni juttatás (közműfelj. </t>
  </si>
  <si>
    <t xml:space="preserve">Nyári gyermekétk. </t>
  </si>
  <si>
    <t xml:space="preserve">Támogatás ért. felh. kiad. </t>
  </si>
  <si>
    <t xml:space="preserve"> a kisebbségi önkormányzat bevételei nélkül</t>
  </si>
  <si>
    <t>Cím</t>
  </si>
  <si>
    <t>T.M. Gimnázium eszk. besz.</t>
  </si>
  <si>
    <t>Parkoló építés</t>
  </si>
  <si>
    <t>Támogatás értékű felhalm. kiadás</t>
  </si>
  <si>
    <t>Felham. célú peszk. átadás államh. kív.</t>
  </si>
  <si>
    <t>Felhalmozási hitel (Műv. Ház építés)</t>
  </si>
  <si>
    <t>Felhamozási hitel (2006.évi felv.)</t>
  </si>
  <si>
    <t>Véncser ivóvíz</t>
  </si>
  <si>
    <t>0 e Ft</t>
  </si>
  <si>
    <t>BÖSZ</t>
  </si>
  <si>
    <t>TÖOSZ</t>
  </si>
  <si>
    <t>Iskola u. útépítés</t>
  </si>
  <si>
    <t>BURSA HUNGARICA ösztöndíj</t>
  </si>
  <si>
    <t>13. sz.melléklet</t>
  </si>
  <si>
    <t>Összevont egyszerűsített mérleg</t>
  </si>
  <si>
    <t>Mérleg intézményenkénti részletezése</t>
  </si>
  <si>
    <t>A melléklet az önkormányzat összevont, egyszerűsített mérlegadatait tartalmazza. A táblázatban a mérlegfősorok adatai szereplenek. Az összehasonlíthatóság érdekében 5 év adata szerepel a táblázatban.</t>
  </si>
  <si>
    <t>A melléklet az önkormányzat összevont, egyszerűsített mérlegfőösszegének (szeköz és forrás) intézményenkénti összetételést mutatja be. A táblázatban az intézmények mérlegének eszköz és forrás főösszegei szereplenek. Az összehasonlíthatóság érdekében 5 év adata szerepel a táblázatban.</t>
  </si>
  <si>
    <t>Összevont, nettósított bevételek és kiadások alakulása</t>
  </si>
  <si>
    <t>Összevont, nettósított működési bevételeinek és kiadásainak alakulása</t>
  </si>
  <si>
    <t>Összevont, nettósított felhalmozási bevételeinek és kiadásainak alakulása</t>
  </si>
  <si>
    <t xml:space="preserve">A melléklet az önkormányzat összevont, nettósított bevételi és kiadási főösszegéből a felhalmozási bevételek és kiadások részletezését tartalmazza a főbb bevételi és kiadási jogcímek szerinti részletezésben. Az összehasonlíthatóság érdekében az előző év teljesítési adtain kívül tartalmazza az eredeti és módosított előirányzatokat, valamint a módosított előirányzathoz viszonyított teljesítés %-át. </t>
  </si>
  <si>
    <t xml:space="preserve">A melléklet az önkormányzat összevont, nettósított bevételi és kiadási főösszegéből a működési bevételek és kiadások részletezését tartalmazza a főbb bevételi és kiadási jogcímek szerinti részletezésben. Az összehasonlíthatóság érdekében az előző év teljesítési adtain kívül tartalmazza az eredeti és módosított előirányzatokat, valamint a módosított előirányzathoz viszonyított teljesítés %-át. </t>
  </si>
  <si>
    <t xml:space="preserve">A melléklet az önkormányzat összevont, nettósított bevételeinek és kiadásainak részletezését tartalmazza a főbb bevételi és kiadási jogcímek szerinti részletezésben. Az összehasonlíthatóság érdekében az előző év teljesítési adtain kívül tartalmazza az eredeti és módosított előirányzatokat, valamint a módosított előirányzathoz viszonyított teljesítés %-át. </t>
  </si>
  <si>
    <t xml:space="preserve">A melléklet az önkormányzat tulajdonában lévő ingatlanok év végi bruttó értékének intézményenkénti és ingatlantipusonkénti összetételét, valamint a vagyonkataszter adatai alalpján az ingatlantipusonkénti előfordulási szám, terület, bruttó és becsült érték adatok szerinti összetételét tartalmazza. A főkönyv és az ingatlan vagyonkatszert szerinti bruttó értékek eltérést okozó részletes kimutatást a 10/c. számú melléklet részletesen tartalmazza.  </t>
  </si>
  <si>
    <t xml:space="preserve">Hosszú lejáratú kötelezettségek </t>
  </si>
  <si>
    <t xml:space="preserve">A melléklet az önkormányzat és intézményei hozzsú lejáratú kötelezettségeinek kimutatását tartalmazza. A hosszú lejáratú kötelezettségeket a keletkezés ideje, a a felvett hitel illetve kölcsön összeg, az évvégi állomány, valamint a törlesztés ütemezése szerinti (következő 3 költségvetési évben és az azt követően esedékes törlesztés) bontásban tartalmazza. </t>
  </si>
  <si>
    <t xml:space="preserve">Rövid lejáratú kötelezettségek </t>
  </si>
  <si>
    <t xml:space="preserve">A melléklet a Polgármesteri Hivatal év végén meglévő, rövid lejáratú kötelezetségeinek összegét jogosultak és összeg szerinti részletezésben tartalmazza. Az önállóan gazdálkodó intézmények rövid lejáratú kötelezettségit a táblázat intézményi bontésban tartlamazza. A táblázat a hosszú lejáratú kötelezettségekből a következő évben esedékes (rövid lejáratúvá váló összeget) törlesztés összegét nem tartlamazza. </t>
  </si>
  <si>
    <t>Önkormányzat által bizotsított kedvezmények</t>
  </si>
  <si>
    <t xml:space="preserve">A táblázat az önkormányzat által a beszámolási időszak során bizotsított kedvezmények részletezését tartalmazza megnevezés, jogcím, érintettek száma, kedvezmény mértéke, valamint a biztosított kedvezmény halmozott összege szerinti részletezésben. </t>
  </si>
  <si>
    <t>2.</t>
  </si>
  <si>
    <t>Bevételek</t>
  </si>
  <si>
    <t xml:space="preserve">2007. évi mód. ei. </t>
  </si>
  <si>
    <t>Kiadások</t>
  </si>
  <si>
    <t xml:space="preserve">Hatósági és egyéb műk bevét. </t>
  </si>
  <si>
    <t>Munkáltót terhelő járulékok</t>
  </si>
  <si>
    <t>Pótlékok</t>
  </si>
  <si>
    <t>Egyéb sajátos működési bevételek</t>
  </si>
  <si>
    <t>Támogatás értékű működési kiadások</t>
  </si>
  <si>
    <t>Átengedett központi adók</t>
  </si>
  <si>
    <t xml:space="preserve">Államháztartáson kívüli műk. célú p. átad. </t>
  </si>
  <si>
    <t>Előző évi kiegészítések</t>
  </si>
  <si>
    <t>Társad. és szoc. pol. juttatások</t>
  </si>
  <si>
    <t>Támogatás értékű műk. c. p. átvétel</t>
  </si>
  <si>
    <t xml:space="preserve">Ellátottak pénzb. juttat. </t>
  </si>
  <si>
    <t>Műk célú pénzeszköz átvét államh. kívülről</t>
  </si>
  <si>
    <t>Kölcsönök visszatérülése</t>
  </si>
  <si>
    <t>Kölcsönök nyujtása</t>
  </si>
  <si>
    <t>Általános tartalék</t>
  </si>
  <si>
    <t>Költségvetési támogatások</t>
  </si>
  <si>
    <t>Működési hiteltörlesztés</t>
  </si>
  <si>
    <t>Kiadások összesen</t>
  </si>
  <si>
    <t>Forráshiány</t>
  </si>
  <si>
    <t>Működési célú hetelfelvétel</t>
  </si>
  <si>
    <t>Helyi adók (k. a.)</t>
  </si>
  <si>
    <t>Átengedett központi adók (lj.t.)</t>
  </si>
  <si>
    <t>Felújítások</t>
  </si>
  <si>
    <t>Tárgyi eszk.értékesítése</t>
  </si>
  <si>
    <t>Pénzügyi befektetések bevételei</t>
  </si>
  <si>
    <t>Támogatás értékű felhalmozási kiadások</t>
  </si>
  <si>
    <t>Támogatás értékű felh. c. p. átvétel</t>
  </si>
  <si>
    <t xml:space="preserve">Államháztartáson kívüli felh. célú p. átad. </t>
  </si>
  <si>
    <t>Felh. célú pénzeszköz átvét államh. kívülről</t>
  </si>
  <si>
    <t>Sajátos felhalmozási és t. jell. bevételek</t>
  </si>
  <si>
    <t>Felhalmozási hiteltörlesztés</t>
  </si>
  <si>
    <t>Felhalmozási célú hitelfelvétel</t>
  </si>
  <si>
    <r>
      <t xml:space="preserve">Dologi és egyéb folyó kiadások </t>
    </r>
    <r>
      <rPr>
        <sz val="8"/>
        <rFont val="Arial CE"/>
        <family val="0"/>
      </rPr>
      <t>(kamat nélk.)</t>
    </r>
  </si>
  <si>
    <r>
      <t xml:space="preserve">Működési célú hetelfelvétel </t>
    </r>
    <r>
      <rPr>
        <b/>
        <i/>
        <sz val="7"/>
        <rFont val="Arial CE"/>
        <family val="0"/>
      </rPr>
      <t>(műk. forráshiány</t>
    </r>
    <r>
      <rPr>
        <b/>
        <i/>
        <sz val="8"/>
        <rFont val="Arial CE"/>
        <family val="0"/>
      </rPr>
      <t>)</t>
    </r>
  </si>
  <si>
    <t>ÁFA bevételek</t>
  </si>
  <si>
    <t>Címzett támogatás</t>
  </si>
  <si>
    <t>Fejlesztési és vis maior támogatások</t>
  </si>
  <si>
    <t xml:space="preserve">Kisbér Város Önkormányzata felhalmozási kiadásai 2007. évre </t>
  </si>
  <si>
    <t>2007. évi er. ei.</t>
  </si>
  <si>
    <t>2007. évi mód. ei.</t>
  </si>
  <si>
    <t xml:space="preserve">Gépek, berend., immat. javak vásárlása </t>
  </si>
  <si>
    <t xml:space="preserve">Tervezési díjak </t>
  </si>
  <si>
    <t>Iskola u. MATÁV légvezeték kiv</t>
  </si>
  <si>
    <t>Iskola u. kábelTV légvezeték kiv</t>
  </si>
  <si>
    <t>Ménesköz kandelláberek</t>
  </si>
  <si>
    <t>Ménesköz lámpatestek</t>
  </si>
  <si>
    <t>Iskola u. földmuka</t>
  </si>
  <si>
    <t>200-as körvezeték kiép.</t>
  </si>
  <si>
    <t>Földterület vásárlás</t>
  </si>
  <si>
    <t>Személygépkocsi vásárlás</t>
  </si>
  <si>
    <t>Ingatlanok. gépek , berend. felújítása</t>
  </si>
  <si>
    <t>Óvoda vizesblokk felújítás</t>
  </si>
  <si>
    <t>Rákóczi u. felújítás</t>
  </si>
  <si>
    <t>Desseő Gy. u E-ON légvezeték kiv. Trafó</t>
  </si>
  <si>
    <t>Lovarda  KVI</t>
  </si>
  <si>
    <t>ÉDV Rt. szennyvíztelep felújításhoz</t>
  </si>
  <si>
    <t>Parkoló ép. tám. meg. hitel</t>
  </si>
  <si>
    <t>PHARE tám. megel. Hitel</t>
  </si>
  <si>
    <t xml:space="preserve">2007. évi kiadási előirányzatok </t>
  </si>
  <si>
    <t>Szem. juttat.</t>
  </si>
  <si>
    <t>Járulék</t>
  </si>
  <si>
    <t xml:space="preserve">Dologi kiad. </t>
  </si>
  <si>
    <t>Műk. célú peszk. átadás, tám. ért műk. kiad.</t>
  </si>
  <si>
    <t>Mük. kiad. össz.</t>
  </si>
  <si>
    <t>Kiad. összesen</t>
  </si>
  <si>
    <t>Egy. Óvoda</t>
  </si>
  <si>
    <t>P.S.Ált.Isk.</t>
  </si>
  <si>
    <t>Zeneisk.</t>
  </si>
  <si>
    <t>T.M.Gimnázium</t>
  </si>
  <si>
    <t>Könyvtár, Műv.h.</t>
  </si>
  <si>
    <t>Városigazag.</t>
  </si>
  <si>
    <t>B.D.Szakképz.</t>
  </si>
  <si>
    <t>ezen belül: ellátottak p.j.</t>
  </si>
  <si>
    <t>B.K.Szakkórház</t>
  </si>
  <si>
    <t>Ö.N.Id.Otthona</t>
  </si>
  <si>
    <t>Cigány Kisebbs. Önk.</t>
  </si>
  <si>
    <t>Pol. Hiv.</t>
  </si>
  <si>
    <t>ezen belül:  társad.szocp.j.</t>
  </si>
  <si>
    <t xml:space="preserve">                     int.finanszírozás</t>
  </si>
  <si>
    <t xml:space="preserve">                     r.ö.g.int.kiad.f.átv.</t>
  </si>
  <si>
    <t>Polgármesteri Hivatal összesen:</t>
  </si>
  <si>
    <t>Halmozott kiadások összesen:</t>
  </si>
  <si>
    <r>
      <t>Halmozódás kiküszöbölése érdekében</t>
    </r>
    <r>
      <rPr>
        <b/>
        <sz val="7"/>
        <rFont val="Arial CE"/>
        <family val="0"/>
      </rPr>
      <t xml:space="preserve"> levonandó </t>
    </r>
    <r>
      <rPr>
        <sz val="7"/>
        <rFont val="Arial CE"/>
        <family val="0"/>
      </rPr>
      <t>intézményfinanszírozás és r.ö.g.i.kiad.f.szüks.átv.</t>
    </r>
  </si>
  <si>
    <t>Halomzódás nélküli kiadás</t>
  </si>
  <si>
    <t>Pénzforgalmi kiadások összesen</t>
  </si>
  <si>
    <t xml:space="preserve">                     hiteltörl. műk.</t>
  </si>
  <si>
    <t xml:space="preserve">                     hiteltörl. felh.</t>
  </si>
  <si>
    <t>Tartalék és finanszírozási kiadások</t>
  </si>
  <si>
    <t>2007. telj.</t>
  </si>
  <si>
    <t>2007. évi beszámoló záró adatai</t>
  </si>
  <si>
    <t>2007. év</t>
  </si>
  <si>
    <t>Egyéb saját bevételek (ÁFA és hozam bev. 2006.)</t>
  </si>
  <si>
    <t>Kamat és hozam bevételek</t>
  </si>
  <si>
    <t>Önkormányzat  sajáros bevét., bírságok</t>
  </si>
  <si>
    <t>Előző évi előir. maradv., pénzmaradv. átvét. (int.átsz.)</t>
  </si>
  <si>
    <t>Támogatás értékű műk. kiadás önk. kv. szerv</t>
  </si>
  <si>
    <t>Előző évi pénzmaradvány átadása (int. átsz.)</t>
  </si>
  <si>
    <t xml:space="preserve">2007. évi telj. </t>
  </si>
  <si>
    <t>Függő, átfitó, kiegyenlítő bevétel</t>
  </si>
  <si>
    <t>Függő, átfitó, kiegyenlítő kiadás</t>
  </si>
  <si>
    <t>Önkorm. lakások ért.</t>
  </si>
  <si>
    <t>Kölcsönök törlesztése</t>
  </si>
  <si>
    <t>Pénzm. előir. m. átvétele</t>
  </si>
  <si>
    <t>2007. évi beszámoló záró adata</t>
  </si>
  <si>
    <t xml:space="preserve">Kisbér Város Önkormányzata rövid lejáratú kötelezettségei </t>
  </si>
  <si>
    <t>BCN rendszerház</t>
  </si>
  <si>
    <t>Technotrade</t>
  </si>
  <si>
    <t>PHARE hitel (kamatmentes kölcs.)</t>
  </si>
  <si>
    <t>Behuh. hitel ivóvíz Véncser d. (OTP)</t>
  </si>
  <si>
    <t xml:space="preserve">A táblázatban szereplő hosszú lejáratú kötelezettségek 2008. évi törlesztőrésze a 9/a. számú melléklet szerinit rövid lejáratú kötelezettségek összegét növeli. </t>
  </si>
  <si>
    <t>Kisbér Város Önkormányzata 2007. évi vagyonkimutatása</t>
  </si>
  <si>
    <t xml:space="preserve">Kisbér Város Önkormányzata 2007. évi vagyonkimutatása a vagyonkataszter nyilvántartás alapján </t>
  </si>
  <si>
    <t>Víziközmű Társulat készfizető kezesség</t>
  </si>
  <si>
    <t>5.) Egyéb passzív pénzügyi elszámolások</t>
  </si>
  <si>
    <t>Rövid lej likvid hitel (Raiffeisen Bank)</t>
  </si>
  <si>
    <t>Iparűzési adó feltöltés</t>
  </si>
  <si>
    <t>Iparűzési adó túlfizetés</t>
  </si>
  <si>
    <t>2/a/m. sz. melléklet</t>
  </si>
  <si>
    <t>2/m. sz. melléklet</t>
  </si>
  <si>
    <t>2/b/m. sz. melléklet</t>
  </si>
  <si>
    <t xml:space="preserve">                     p.átad., tartalék, f.k.</t>
  </si>
  <si>
    <t xml:space="preserve">Támogatás értékű műk. kiadás </t>
  </si>
  <si>
    <t xml:space="preserve">Támogatás ért. felhalm. kiadás </t>
  </si>
  <si>
    <t xml:space="preserve">Intézmények műk. kapcs. peszk ázad. </t>
  </si>
  <si>
    <t>Vizitdíj</t>
  </si>
  <si>
    <t>Áll.hj.tám.</t>
  </si>
  <si>
    <t>M. cél. átv. áh. kív., tám. ért. műk. bev., el. kieg.</t>
  </si>
  <si>
    <t xml:space="preserve">F. cél. árv. áh. kív., tám. ért. felh. bev. </t>
  </si>
  <si>
    <t>H. adók, pótl.</t>
  </si>
  <si>
    <t xml:space="preserve">Ing. ért., oszt., saj. felh. bev. </t>
  </si>
  <si>
    <t xml:space="preserve">SZJA bevét., gépj., tf., </t>
  </si>
  <si>
    <t>Int. bevét. össz.:</t>
  </si>
  <si>
    <t xml:space="preserve">2007. évi int. fin. ei. </t>
  </si>
  <si>
    <t xml:space="preserve">Peszk. átvez. r. ö. g. int. fin.  </t>
  </si>
  <si>
    <t>Bevét. össz.</t>
  </si>
  <si>
    <t>Cigány K. Önk.</t>
  </si>
  <si>
    <t>Halmozott bevét. összesen:</t>
  </si>
  <si>
    <r>
      <t xml:space="preserve">Halmozodás kiküszöbölése érdekében </t>
    </r>
    <r>
      <rPr>
        <b/>
        <sz val="5"/>
        <rFont val="Arial CE"/>
        <family val="0"/>
      </rPr>
      <t>levonandó intézményfinanszírozás és r.ö.g.i.kid.f.szüks.átv.</t>
    </r>
  </si>
  <si>
    <t>Halomzódás nélküli bevételek összesen</t>
  </si>
  <si>
    <t>Felhalmozási c. hitelfelvétel</t>
  </si>
  <si>
    <t>Működési c. hitelfelvétel</t>
  </si>
  <si>
    <t>2007. telj..</t>
  </si>
  <si>
    <t>Int. műk.bev., egy. saj. műk. bev.</t>
  </si>
  <si>
    <t>Hatósági jogkörhöz kapcs.és egyéb műk. bevét. műk. bevételek</t>
  </si>
  <si>
    <t xml:space="preserve">Támogatás ért. műk. bevét. </t>
  </si>
  <si>
    <t xml:space="preserve">Támogatás ért. felhalm. bev. </t>
  </si>
  <si>
    <t>2008. évi beszámoló záró adatai</t>
  </si>
  <si>
    <t>Kisbér Város Önkormányzata összevont, egyszerűsített  mérlege 2008.</t>
  </si>
  <si>
    <t>Kisbér Város Önkormányzata mérlegének önállóan gazdálkodó intézményenkénti részletezése 2008.</t>
  </si>
  <si>
    <t>2008. év</t>
  </si>
  <si>
    <t>bevételeinek és kiadásainak 2008. évi alakulása</t>
  </si>
  <si>
    <t>2008. évi ei.</t>
  </si>
  <si>
    <t>2007.évi telj.</t>
  </si>
  <si>
    <t>2008. évi telj.</t>
  </si>
  <si>
    <t>Kisbér Város Önkormányzatának 2008. évi költségvetési bevételei és kiadásai</t>
  </si>
  <si>
    <t xml:space="preserve">2008. évi  mód. ei. </t>
  </si>
  <si>
    <t xml:space="preserve">2008. évi  telj. </t>
  </si>
  <si>
    <t xml:space="preserve">2008. évi mód. ei. </t>
  </si>
  <si>
    <t xml:space="preserve">2008. évi telj. </t>
  </si>
  <si>
    <t>Kisbér Város Önkormányzatának 2008. évi működési célú bevételei és kiadásai</t>
  </si>
  <si>
    <t>Kisbér Város Önkormányzatának 2008. évi felhalmozási célú bevételei és kiadásai</t>
  </si>
  <si>
    <t>2008. mód. ei.</t>
  </si>
  <si>
    <t>2008. telj.</t>
  </si>
  <si>
    <t>Városigazg.</t>
  </si>
  <si>
    <t>Védőnői szolgálat (IGI felügy.)</t>
  </si>
  <si>
    <t xml:space="preserve">2007. évi  mód. ei. </t>
  </si>
  <si>
    <t xml:space="preserve">2007. évi  telj. </t>
  </si>
  <si>
    <t>Kötvénykibocsátás</t>
  </si>
  <si>
    <t>Részesedések vásárlása</t>
  </si>
  <si>
    <t>Értékpapírok vásárlása</t>
  </si>
  <si>
    <t>Kötvény kibocsátás</t>
  </si>
  <si>
    <t xml:space="preserve">Részesedések vásárlása </t>
  </si>
  <si>
    <t xml:space="preserve">Kisbér Város Önkormányzata 2008. évi bevételei intézményenként </t>
  </si>
  <si>
    <t>Kisbér Város Önkormányzata 2008. évi kiadásainak részletezése önállóan és részben önállóan gazdálkodó intézményenként</t>
  </si>
  <si>
    <t>2008. telj..</t>
  </si>
  <si>
    <t>Védőnői szolg. (IGI felügy)</t>
  </si>
  <si>
    <t>Önállóan gazdálkodó intézmény</t>
  </si>
  <si>
    <t>Részben önállóan gazd. (IGI) összesen</t>
  </si>
  <si>
    <t>Önállóan gazd. Összesen</t>
  </si>
  <si>
    <t>Részben önállóan gazd. (IGI) össz.</t>
  </si>
  <si>
    <t xml:space="preserve">Kölcsönök és visszat., osztalékok, részesed. ért. </t>
  </si>
  <si>
    <t>Kölcsönök nyújt., törl., részesedések vásárlása</t>
  </si>
  <si>
    <t>Támogatás értékű műk. kiadás közp. kv. szevnek</t>
  </si>
  <si>
    <t>Kölcsönök visszatér. Részesed., oszt,</t>
  </si>
  <si>
    <t>Kölcsönök visszatérülése, rész. ért.</t>
  </si>
  <si>
    <t>Épület bontás Ménesköz</t>
  </si>
  <si>
    <t>Parkoló építés (belső)</t>
  </si>
  <si>
    <t>Fehérvári utca útép.</t>
  </si>
  <si>
    <t>Iskola bővítés (pályázat)</t>
  </si>
  <si>
    <t>Pályázati alap (telek kial., naturpark, utép…)</t>
  </si>
  <si>
    <t>Számítástechnikai eszköz besz.</t>
  </si>
  <si>
    <t>Településrendezési terv felülvizsgálata</t>
  </si>
  <si>
    <t>Petőfi Sándor Általános Iskola</t>
  </si>
  <si>
    <t xml:space="preserve">Gépek, berend., szám.techn.eszk.immat. javak vásárlása </t>
  </si>
  <si>
    <t>Táncsics Mihály Gimnázium és Szakközépisk.</t>
  </si>
  <si>
    <t>Wass Albert Műv.Központ és könyvtár</t>
  </si>
  <si>
    <t>Hallásvizsgáló (védőnői sz.)</t>
  </si>
  <si>
    <t>Jármű vásárlás</t>
  </si>
  <si>
    <t>Számítógép</t>
  </si>
  <si>
    <t>II.1.7.</t>
  </si>
  <si>
    <t>II.1.8.</t>
  </si>
  <si>
    <t>Csatorna hálózat felújítás (ÉDV Rt.)</t>
  </si>
  <si>
    <t>Épületfelújítás (Óvoda)</t>
  </si>
  <si>
    <t>Pályázati alap felújítás (lift, épület…)</t>
  </si>
  <si>
    <t>Épületfelújítás (kiskastély fűtés, víz)</t>
  </si>
  <si>
    <t>Angolpark rekreációs felújítás</t>
  </si>
  <si>
    <t>Bs.Önk-nak szennyvízberuházás pály.önerő</t>
  </si>
  <si>
    <t>Szoc.alapell.pályázat önerő KTKT-nak</t>
  </si>
  <si>
    <t>Felhalmozási hitel (Városközp., víz körvez.)</t>
  </si>
  <si>
    <t>Ingatlan vásárlás (POKOL)</t>
  </si>
  <si>
    <t>2008. évi  mód. ei.</t>
  </si>
  <si>
    <t>2008. évi   telj.</t>
  </si>
  <si>
    <t>Kórház bővítés - mentő beálló</t>
  </si>
  <si>
    <t>Lakóingatlan vásárlás</t>
  </si>
  <si>
    <t>Szoftver vásárlás</t>
  </si>
  <si>
    <t xml:space="preserve">Egyébgépek, berend. </t>
  </si>
  <si>
    <t>Szám.techn.eszk.</t>
  </si>
  <si>
    <t xml:space="preserve">Gépek, berend. vásárlása </t>
  </si>
  <si>
    <t>Jármű lízingd.</t>
  </si>
  <si>
    <t>Immateriális javak vásárlása</t>
  </si>
  <si>
    <t>Védőnői szolgálat</t>
  </si>
  <si>
    <t>II.1.9.</t>
  </si>
  <si>
    <t>Motoros kerékpár</t>
  </si>
  <si>
    <t>Számítógép, szoftver</t>
  </si>
  <si>
    <t>Folyékony hulladéklerakó t.</t>
  </si>
  <si>
    <t>Szilárd hulladéklerakó t.</t>
  </si>
  <si>
    <t>Szabadság utca</t>
  </si>
  <si>
    <t>Fehétvári utca</t>
  </si>
  <si>
    <t>ÖNO épület</t>
  </si>
  <si>
    <t>Római Katolikus templom felújítása</t>
  </si>
  <si>
    <t>Polgármesteri Hivatal hivatali jellegű 2008.évi kiadásain belül a Cigány Kisebbségi Önkormányzat kiadásainak alakulása</t>
  </si>
  <si>
    <t xml:space="preserve">A Polgármesteri Hivtal hivatali működéséhez kapcsolódó bevételein belül a </t>
  </si>
  <si>
    <t>Cigány Kisebbségi Önkormányzat bevételeinek 2008. évi alakulása</t>
  </si>
  <si>
    <t>Kisbér Város Önkormányzata 2008. évi pénzmaradványának elszámolása</t>
  </si>
  <si>
    <t>2008. évi beszámoló záró adata</t>
  </si>
  <si>
    <t>14368 e Ft</t>
  </si>
  <si>
    <t>495074 e Ft</t>
  </si>
  <si>
    <t>2.) Polgármesteri Hivatal (részben önállóan gazd. int. adataival)</t>
  </si>
  <si>
    <t>Kisbér Város Önkormányzata 2008. évi pénzmaradványának intézményenkénti alakulása</t>
  </si>
  <si>
    <t>Felhalm. kiad. (ber., fú.)</t>
  </si>
  <si>
    <t>Felh. célú peszk. átadás, tám. ért. felhalm. kiad., kölcsön, részesed. vás.</t>
  </si>
  <si>
    <t>Értékpapírműveletek</t>
  </si>
  <si>
    <t xml:space="preserve"> Kölcs. törl., részesed. ért., pénzm., függő bev.</t>
  </si>
  <si>
    <t xml:space="preserve">létszámának alakulása 2008. évben </t>
  </si>
  <si>
    <t>Engedélyezett álláshelyek száma 2008. dec 31.-én</t>
  </si>
  <si>
    <t>3/c.) Egyesített Óvoda</t>
  </si>
  <si>
    <t>3/d) Városi Könyvtár és Közműv. Int.</t>
  </si>
  <si>
    <t>3/e.) Táncsics M. Gimnázium és KSZI</t>
  </si>
  <si>
    <t>5.) Védőnői szolgálat</t>
  </si>
  <si>
    <t>E-ON</t>
  </si>
  <si>
    <t>Kisv. Önk. Szöv.</t>
  </si>
  <si>
    <t>Magyar Posta Zrt</t>
  </si>
  <si>
    <t>(KVI) MNV Zrt.</t>
  </si>
  <si>
    <t>2008. december 31.-én</t>
  </si>
  <si>
    <t xml:space="preserve">Batthyány Kázmér Szakkórház száll. tart. </t>
  </si>
  <si>
    <t xml:space="preserve">Bánki Donát Szakképző Iskola száll. tart. </t>
  </si>
  <si>
    <t xml:space="preserve">Őszi Napfény Idősek Otthona száll. tart. </t>
  </si>
  <si>
    <t xml:space="preserve">Gyöngyszem Óvoda száll. tart. </t>
  </si>
  <si>
    <t xml:space="preserve">Petőfi Sándor Általános Iskola száll. tart. </t>
  </si>
  <si>
    <t xml:space="preserve">Táncsics Mihály Gimnázium és Szakközépiskola száll. tart. </t>
  </si>
  <si>
    <t xml:space="preserve">Wass Albert Művelődési Központ száll. tart. </t>
  </si>
  <si>
    <t xml:space="preserve">Városigazgatóság száll. tart. </t>
  </si>
  <si>
    <t xml:space="preserve">Költségvetéssel szembeni befiz. köt. </t>
  </si>
  <si>
    <t xml:space="preserve">Tárgyévi kv. terh. rövid lej. köt. </t>
  </si>
  <si>
    <t xml:space="preserve">Egyéb rövid lej. köt. </t>
  </si>
  <si>
    <t>A táblázatban jelzett rövid lejáratú kötelezettségek összegét növeli a 11/b. számú mellékletben szereplő hosszú lejáratú kötelezettségek 2008. évi esedékes törlesztőrésze, melynek összege 8404 e Ft.</t>
  </si>
  <si>
    <t xml:space="preserve">Törlesztés 2009. évben </t>
  </si>
  <si>
    <t>Tartozás összege 2008. dec. 31.-én</t>
  </si>
  <si>
    <t xml:space="preserve">2009. év </t>
  </si>
  <si>
    <t xml:space="preserve">2010. év  </t>
  </si>
  <si>
    <t xml:space="preserve">2011. év </t>
  </si>
  <si>
    <t>2008.</t>
  </si>
  <si>
    <t>Lízingdíjak</t>
  </si>
  <si>
    <t>Készfizető kezességvállalás Kisbér Víziözmű Társulat (mérlegen kívüli tétel)</t>
  </si>
  <si>
    <t>2008. dec. 31.-én</t>
  </si>
  <si>
    <t>Kötelezettségválla- lás 2009. évre áthúzódó összege</t>
  </si>
  <si>
    <t>Földterület vásárlás (POKOL)</t>
  </si>
  <si>
    <t>Külterületi földterület vásárlás</t>
  </si>
  <si>
    <t xml:space="preserve">Ingatlan vásárlás </t>
  </si>
  <si>
    <t>Kötelezettségválla- lás következő évet terh. összege</t>
  </si>
  <si>
    <t>Kötvénykamat</t>
  </si>
  <si>
    <t>Munkabérhitel törlesztés és kamata</t>
  </si>
  <si>
    <t>Véncser vízber. Hitelkamat</t>
  </si>
  <si>
    <t xml:space="preserve">Útfelújítás, parkoló kial. </t>
  </si>
  <si>
    <t>Angolpark felújítás</t>
  </si>
  <si>
    <t>Kisbér Város Önkormányzata 2008. évi vagyonkimutatása</t>
  </si>
  <si>
    <t>Önkrmányzat tulajdonában lévő befektetett eszközökmérleg szerinti nettó értéke a 2008. december 31.-i állapot szerint</t>
  </si>
  <si>
    <t>Art.</t>
  </si>
  <si>
    <t>190.000.-</t>
  </si>
  <si>
    <t>Kisbér Város Önkormányzata  Önkormányzata által 2008. évben biztosított kedvezmények</t>
  </si>
  <si>
    <t>Önkrmányzat tulajdonában lévő ingalanok a 2008. december 31.-i záró főkönyv szerinti bruttóértéke</t>
  </si>
  <si>
    <t>10/b sz. melléklet</t>
  </si>
  <si>
    <t>Eltérés a 2006 december 31-i záró főkönyv bruttó érték adatai és a vagyonkataszter bruttó érték adatai között</t>
  </si>
  <si>
    <t>Ingatlankataszterben nem szereplő</t>
  </si>
  <si>
    <t>Érték e Ft-ban</t>
  </si>
  <si>
    <t>Növelő tételek</t>
  </si>
  <si>
    <t>Villanyhálózat Kisbér</t>
  </si>
  <si>
    <t>Ipari park közművesítése</t>
  </si>
  <si>
    <t>Véncser vízhálózat tervezési díja</t>
  </si>
  <si>
    <t>Üz. átdott csatornah.</t>
  </si>
  <si>
    <t>7 db csőkút Hánta</t>
  </si>
  <si>
    <t>Zsizsiktelenítő kamra (Kisbér) 0-ra leírt</t>
  </si>
  <si>
    <t>Szivattyús kút Kisbér VÁ 0-ra leírt</t>
  </si>
  <si>
    <t>Kerítés Hántán, 0-ra leírt</t>
  </si>
  <si>
    <t>WC Hánta, 0-ra leírt</t>
  </si>
  <si>
    <t>Óvoda + lakás Hántán (nem önk-i tulajdon)</t>
  </si>
  <si>
    <t>Hántai tavak (a mérlegben a földterületek között van nyilvántartva, kataszterben így nem lehet szerepeltetni</t>
  </si>
  <si>
    <t>Lovarda (nem önk-i tulajdon)</t>
  </si>
  <si>
    <t>Szolgálati lakás (rendezetlen)</t>
  </si>
  <si>
    <t>Hánta, Kossuth u. 53.</t>
  </si>
  <si>
    <t>Kórház épületei, építményei (nem önk-i tul)</t>
  </si>
  <si>
    <t>Polgármesteri Hivatal hivatali jellegű bevételeinek  2008. évi alakulása</t>
  </si>
  <si>
    <t>j</t>
  </si>
  <si>
    <t>Polgármesteri Hivatal hivatali jellegű 2008.évi kiadásainak alakulása kisebbségi önkormányzat kiadásai nélkül</t>
  </si>
  <si>
    <t>Vagyonkimutatás mellékletei</t>
  </si>
  <si>
    <t>Kötelezettségvállalások</t>
  </si>
  <si>
    <t>A táblázat az év végén meglévő kötelezttségvállalások összegét tartalazza.</t>
  </si>
  <si>
    <t>Költségvetési bevételek és kiadások  mérleg szerkezetben (nettósítva, összevontan)</t>
  </si>
  <si>
    <t>A melléklet az önkormányzat bevételeinek és kiadásainak összegét és összetételét tartalmazza főbb bevételi és kiadási jogcímenként, összevontan, mérlegszerkezetben. A táblázatban a főbb jogcímcsoportok adatai szerepelnek. Az összehasonlíthatóság érdekében 2 év adata szerepel a táblázatban.</t>
  </si>
  <si>
    <t>Működési célú bevételek és kiadások mérleg szerkezetben (nettósítva, összevontan)</t>
  </si>
  <si>
    <t>A melléklet az önkormányzat összevont, nettósított bevételi és kiadási főösszegéből a működési bevételek és kiadások részletezését tartalmazza a főbb bevételi és kiadási jogcímek szerinti részletezésben. Az összehasonlíthatóság érdekében az előző év is tartalmazza a táblázat.</t>
  </si>
  <si>
    <t>Felhalmozási célú bevételek és kiadások mérleg szerkezetben (nettósítva, összevontan)</t>
  </si>
  <si>
    <t>A melléklet az önkormányzat összevont, nettósított tbevételi és kiadási főösszegéből a felhalmozási bevételek és kiadások részletezését tartalmazza a főbb bevételi és kiadási jogcímek szerinti részletezésben. Az összehasonlíthatóság érdekében az előző év adatait is tartalmazza a táblázat.</t>
  </si>
  <si>
    <t>Kiadások intézményenként (jelleg és jogcím szerint, nettósítva)</t>
  </si>
  <si>
    <t>A melléklet az önkormányzat kiadási főösszegének intézmények és kiadási jogcímek szerinti részletezését tartalmazza. A táblázat a halmozott és a halmozódás nélküli kiadások összegét egyaránt bemutatja. A halmozódást az intézményfinanszírozás összege okozza, mely korrekcióval (levonással) kiküszöbölhető.</t>
  </si>
  <si>
    <t>Bevételek intézményenként (jelleg és jogcím szerint, nettósítva)</t>
  </si>
  <si>
    <t>A melléklet az önkormányzat bevételi főösszegének intézmények és bevételi jogcímek szerinti részletezését tartalmazza. A táblázat a halmozott és a halmozódás nélküli bevételek összegét egyaránt bemutatja. A halmozódást az intézményfinanszírozás összege okozza, mely korrekcióval (levonással) kiküszöbölhető.</t>
  </si>
  <si>
    <t>Polgármesteri Hivatal bevételeinek és kiadásainak alakulása a kisebbségi önkormányzat nélkül</t>
  </si>
  <si>
    <t>A mellékletek a Polgármesteri Hivatal által ellátandó feladatok bevételeit és  kiadásat jogcímek szerinti részletezésben tartalmazzák. PH kiadásain belül polgármester és képviselők, hivatali dolgozók juttatásai, hivatali működéshez kapcsolódó dologi kiadások, önkormányzati beruházások és felújítások, pénzeszköz átadások, hiteltörlesztések....szerepelnek.</t>
  </si>
  <si>
    <t>CÖK kiadásai és bevételei</t>
  </si>
  <si>
    <t xml:space="preserve">A mellékletek a Cigány Kisebbségi önkormányzat tervezett kiadásainak és bevételeinek összegét tartalmazza kiemelt jogcímek szerinti bontásban. A táblázatok az eredeti, és módosított előirányzatok összegét is tartalmazzák. </t>
  </si>
  <si>
    <t>Felhalmozási kiadások</t>
  </si>
  <si>
    <t xml:space="preserve">A melléklet az önkormányzat felhalmozási jellegű  kiadásainak összegét tartalmazza kiadási jellegek, intézmények és feladatok szerinti részletezésben. </t>
  </si>
  <si>
    <t>Létszámok alakulása</t>
  </si>
  <si>
    <t xml:space="preserve">A melléklet az önkormányzat engedélyezett létszámkeretének és foglalkoztatotti létszámának alakulását tartalmazza, intézmények és foglalkoztatási típusok szerinti bontásban.   </t>
  </si>
  <si>
    <t>Pénzmaradvány alakulása</t>
  </si>
  <si>
    <t>A pénzmaradvány alakulása és összetétele két táblázatban kerül bemutatásra. Egyik táblázatban a összevont pnzmaradvány összetétele és alakulása, valamint a rövid lejáratú követelések és kötelezettségek összege kerül bemutatásra, a másik táblázat pedig apénzmaradvány intézményenkénti összetételét tartalazza.</t>
  </si>
  <si>
    <t>A felsorolt táblázatokon kívül a beszámoló része a könyvvizsgáló által záradékolt egyszűsített beszámoló is. Az egyszerűsített beszámoló 3 mellékletből áll, egyszerűsített mérleg, egyszerűsített pénzforgalmi jelentés, egyszerűsített pénzmaradvány-kimutattás.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</si>
</sst>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u val="single"/>
      <sz val="10"/>
      <color indexed="12"/>
      <name val="Arial"/>
      <family val="0"/>
    </font>
    <font>
      <u val="single"/>
      <sz val="10"/>
      <color indexed="36"/>
      <name val="Arial"/>
      <family val="0"/>
    </font>
    <font>
      <b/>
      <sz val="10"/>
      <name val="Arial"/>
      <family val="2"/>
    </font>
    <font>
      <b/>
      <i/>
      <sz val="10"/>
      <name val="Arial"/>
      <family val="2"/>
    </font>
    <font>
      <sz val="8"/>
      <name val="Arial"/>
      <family val="0"/>
    </font>
    <font>
      <b/>
      <sz val="8"/>
      <name val="Arial"/>
      <family val="2"/>
    </font>
    <font>
      <b/>
      <vertAlign val="superscript"/>
      <sz val="8"/>
      <name val="Arial"/>
      <family val="2"/>
    </font>
    <font>
      <b/>
      <sz val="10"/>
      <name val="Arial CE"/>
      <family val="2"/>
    </font>
    <font>
      <b/>
      <sz val="8"/>
      <name val="Arial CE"/>
      <family val="2"/>
    </font>
    <font>
      <i/>
      <sz val="10"/>
      <name val="Arial"/>
      <family val="2"/>
    </font>
    <font>
      <b/>
      <i/>
      <sz val="8"/>
      <name val="Arial"/>
      <family val="2"/>
    </font>
    <font>
      <sz val="8"/>
      <name val="Arial CE"/>
      <family val="2"/>
    </font>
    <font>
      <b/>
      <i/>
      <sz val="10"/>
      <name val="Arial CE"/>
      <family val="0"/>
    </font>
    <font>
      <b/>
      <i/>
      <sz val="8"/>
      <name val="Arial CE"/>
      <family val="0"/>
    </font>
    <font>
      <sz val="10"/>
      <name val="Arial CE"/>
      <family val="0"/>
    </font>
    <font>
      <b/>
      <sz val="7"/>
      <name val="Arial"/>
      <family val="2"/>
    </font>
    <font>
      <u val="single"/>
      <sz val="10"/>
      <name val="Arial"/>
      <family val="0"/>
    </font>
    <font>
      <u val="single"/>
      <sz val="8"/>
      <name val="Arial"/>
      <family val="0"/>
    </font>
    <font>
      <b/>
      <sz val="9"/>
      <name val="Arial CE"/>
      <family val="2"/>
    </font>
    <font>
      <b/>
      <i/>
      <sz val="7"/>
      <name val="Arial CE"/>
      <family val="0"/>
    </font>
    <font>
      <sz val="7"/>
      <name val="Arial CE"/>
      <family val="0"/>
    </font>
    <font>
      <b/>
      <sz val="7"/>
      <name val="Arial CE"/>
      <family val="0"/>
    </font>
    <font>
      <i/>
      <sz val="8"/>
      <name val="Arial CE"/>
      <family val="0"/>
    </font>
    <font>
      <sz val="9"/>
      <name val="Arial CE"/>
      <family val="0"/>
    </font>
    <font>
      <sz val="5"/>
      <name val="Arial CE"/>
      <family val="0"/>
    </font>
    <font>
      <b/>
      <sz val="5"/>
      <name val="Arial CE"/>
      <family val="0"/>
    </font>
    <font>
      <i/>
      <sz val="7"/>
      <name val="Arial CE"/>
      <family val="0"/>
    </font>
    <font>
      <b/>
      <i/>
      <u val="single"/>
      <sz val="8"/>
      <name val="Arial CE"/>
      <family val="0"/>
    </font>
    <font>
      <b/>
      <i/>
      <u val="single"/>
      <sz val="10"/>
      <name val="Arial"/>
      <family val="0"/>
    </font>
    <font>
      <b/>
      <u val="single"/>
      <sz val="8"/>
      <name val="Arial CE"/>
      <family val="0"/>
    </font>
    <font>
      <b/>
      <u val="single"/>
      <sz val="7"/>
      <name val="Arial CE"/>
      <family val="0"/>
    </font>
    <font>
      <b/>
      <u val="single"/>
      <sz val="10"/>
      <name val="Arial"/>
      <family val="0"/>
    </font>
    <font>
      <b/>
      <i/>
      <sz val="12"/>
      <name val="Arial CE"/>
      <family val="2"/>
    </font>
    <font>
      <b/>
      <sz val="12"/>
      <color indexed="8"/>
      <name val="Arial"/>
      <family val="0"/>
    </font>
    <font>
      <b/>
      <sz val="10"/>
      <color indexed="8"/>
      <name val="Albany"/>
      <family val="2"/>
    </font>
    <font>
      <sz val="10"/>
      <color indexed="8"/>
      <name val="Arial"/>
      <family val="0"/>
    </font>
    <font>
      <sz val="10"/>
      <color indexed="8"/>
      <name val="Albany"/>
      <family val="2"/>
    </font>
    <font>
      <b/>
      <sz val="10"/>
      <color indexed="8"/>
      <name val="Arial"/>
      <family val="0"/>
    </font>
  </fonts>
  <fills count="2">
    <fill>
      <patternFill/>
    </fill>
    <fill>
      <patternFill patternType="gray125"/>
    </fill>
  </fills>
  <borders count="128">
    <border>
      <left/>
      <right/>
      <top/>
      <bottom/>
      <diagonal/>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style="medium"/>
      <top style="medium"/>
      <bottom>
        <color indexed="63"/>
      </bottom>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thin"/>
      <right>
        <color indexed="63"/>
      </right>
      <top>
        <color indexed="63"/>
      </top>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style="medium"/>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style="medium"/>
      <right style="thin"/>
      <top>
        <color indexed="63"/>
      </top>
      <bottom style="medium"/>
    </border>
    <border>
      <left style="medium"/>
      <right>
        <color indexed="63"/>
      </right>
      <top style="thin"/>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style="thin"/>
      <bottom style="mediu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ck">
        <color indexed="8"/>
      </top>
      <bottom style="medium">
        <color indexed="8"/>
      </bottom>
    </border>
    <border>
      <left style="thin">
        <color indexed="8"/>
      </left>
      <right style="thin">
        <color indexed="8"/>
      </right>
      <top style="thick">
        <color indexed="8"/>
      </top>
      <bottom style="medium">
        <color indexed="8"/>
      </bottom>
    </border>
    <border>
      <left style="thin">
        <color indexed="8"/>
      </left>
      <right style="medium">
        <color indexed="8"/>
      </right>
      <top style="thick">
        <color indexed="8"/>
      </top>
      <bottom style="medium">
        <color indexed="8"/>
      </bottom>
    </border>
    <border>
      <left>
        <color indexed="63"/>
      </left>
      <right style="medium"/>
      <top>
        <color indexed="63"/>
      </top>
      <bottom style="thin"/>
    </border>
    <border>
      <left style="medium"/>
      <right>
        <color indexed="63"/>
      </right>
      <top>
        <color indexed="63"/>
      </top>
      <bottom style="thin"/>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63"/>
      </right>
      <top style="medium">
        <color indexed="8"/>
      </top>
      <bottom>
        <color indexed="8"/>
      </bottom>
    </border>
    <border>
      <left>
        <color indexed="63"/>
      </left>
      <right style="medium">
        <color indexed="8"/>
      </right>
      <top style="medium">
        <color indexed="8"/>
      </top>
      <bottom>
        <color indexed="63"/>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63"/>
      </right>
      <top>
        <color indexed="8"/>
      </top>
      <bottom style="medium">
        <color indexed="8"/>
      </bottom>
    </border>
    <border>
      <left>
        <color indexed="63"/>
      </left>
      <right style="medium">
        <color indexed="8"/>
      </right>
      <top>
        <color indexed="63"/>
      </top>
      <bottom style="medium">
        <color indexed="8"/>
      </bottom>
    </border>
    <border>
      <left style="medium">
        <color indexed="8"/>
      </left>
      <right>
        <color indexed="8"/>
      </right>
      <top>
        <color indexed="8"/>
      </top>
      <bottom>
        <color indexed="8"/>
      </bottom>
    </border>
    <border>
      <left>
        <color indexed="8"/>
      </left>
      <right style="thin">
        <color indexed="8"/>
      </right>
      <top>
        <color indexed="8"/>
      </top>
      <bottom>
        <color indexed="8"/>
      </bottom>
    </border>
    <border>
      <left>
        <color indexed="8"/>
      </left>
      <right style="thin">
        <color indexed="8"/>
      </right>
      <top>
        <color indexed="8"/>
      </top>
      <bottom style="medium">
        <color indexed="8"/>
      </bottom>
    </border>
    <border>
      <left style="thin">
        <color indexed="8"/>
      </left>
      <right>
        <color indexed="63"/>
      </right>
      <top>
        <color indexed="8"/>
      </top>
      <bottom style="medium">
        <color indexed="8"/>
      </bottom>
    </border>
    <border>
      <left>
        <color indexed="63"/>
      </left>
      <right>
        <color indexed="63"/>
      </right>
      <top style="thin"/>
      <bottom style="mediu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9">
    <xf numFmtId="0" fontId="0" fillId="0" borderId="0" xfId="0" applyAlignment="1">
      <alignment/>
    </xf>
    <xf numFmtId="0" fontId="0" fillId="0" borderId="0" xfId="0" applyAlignment="1">
      <alignment horizontal="right"/>
    </xf>
    <xf numFmtId="0" fontId="0" fillId="0" borderId="0" xfId="0" applyAlignment="1">
      <alignment/>
    </xf>
    <xf numFmtId="0" fontId="3" fillId="0" borderId="1" xfId="0" applyFont="1" applyBorder="1" applyAlignment="1">
      <alignment horizontal="center" wrapText="1"/>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3" fillId="0" borderId="11" xfId="0" applyFont="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horizontal="center"/>
    </xf>
    <xf numFmtId="0" fontId="0" fillId="0" borderId="0" xfId="0"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xf>
    <xf numFmtId="0" fontId="0" fillId="0" borderId="24" xfId="0" applyBorder="1" applyAlignment="1">
      <alignment/>
    </xf>
    <xf numFmtId="0" fontId="3" fillId="0" borderId="1" xfId="0" applyFont="1" applyBorder="1" applyAlignment="1">
      <alignment horizontal="center"/>
    </xf>
    <xf numFmtId="0" fontId="3" fillId="0" borderId="25" xfId="0" applyFont="1" applyBorder="1" applyAlignment="1">
      <alignment/>
    </xf>
    <xf numFmtId="0" fontId="3" fillId="0" borderId="1" xfId="0" applyFont="1" applyBorder="1" applyAlignment="1">
      <alignment/>
    </xf>
    <xf numFmtId="0" fontId="3" fillId="0" borderId="22"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10" fontId="0" fillId="0" borderId="7" xfId="0" applyNumberFormat="1" applyBorder="1" applyAlignment="1">
      <alignment/>
    </xf>
    <xf numFmtId="10" fontId="3" fillId="0" borderId="7" xfId="0" applyNumberFormat="1" applyFont="1" applyBorder="1" applyAlignment="1">
      <alignment/>
    </xf>
    <xf numFmtId="10" fontId="4" fillId="0" borderId="7" xfId="0" applyNumberFormat="1" applyFont="1" applyBorder="1" applyAlignment="1">
      <alignment/>
    </xf>
    <xf numFmtId="10" fontId="3" fillId="0" borderId="16" xfId="0" applyNumberFormat="1" applyFont="1" applyBorder="1" applyAlignment="1">
      <alignment/>
    </xf>
    <xf numFmtId="10" fontId="0" fillId="0" borderId="7" xfId="0" applyNumberFormat="1"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0" fillId="0" borderId="5" xfId="0" applyBorder="1" applyAlignment="1">
      <alignment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5" xfId="0" applyFont="1" applyBorder="1" applyAlignment="1">
      <alignment horizontal="center"/>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0" xfId="0" applyFont="1" applyAlignment="1">
      <alignment/>
    </xf>
    <xf numFmtId="0" fontId="0" fillId="0" borderId="14" xfId="0" applyBorder="1" applyAlignment="1">
      <alignment/>
    </xf>
    <xf numFmtId="0" fontId="0" fillId="0" borderId="2" xfId="0" applyBorder="1" applyAlignment="1">
      <alignment/>
    </xf>
    <xf numFmtId="0" fontId="0" fillId="0" borderId="15" xfId="0" applyBorder="1" applyAlignment="1">
      <alignment/>
    </xf>
    <xf numFmtId="0" fontId="0" fillId="0" borderId="16" xfId="0" applyBorder="1" applyAlignment="1">
      <alignment/>
    </xf>
    <xf numFmtId="0" fontId="3" fillId="0" borderId="3"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33"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42" xfId="0" applyFont="1" applyBorder="1" applyAlignment="1">
      <alignment horizontal="center" wrapText="1"/>
    </xf>
    <xf numFmtId="0" fontId="0" fillId="0" borderId="19" xfId="0" applyBorder="1" applyAlignment="1">
      <alignment horizontal="right"/>
    </xf>
    <xf numFmtId="0" fontId="3" fillId="0" borderId="43" xfId="0" applyFont="1" applyBorder="1" applyAlignment="1">
      <alignment horizontal="center" wrapText="1"/>
    </xf>
    <xf numFmtId="0" fontId="0" fillId="0" borderId="21" xfId="0" applyBorder="1" applyAlignment="1">
      <alignment horizontal="right"/>
    </xf>
    <xf numFmtId="0" fontId="4" fillId="0" borderId="21" xfId="0" applyFont="1" applyBorder="1" applyAlignment="1">
      <alignment/>
    </xf>
    <xf numFmtId="0" fontId="3" fillId="0" borderId="43" xfId="0" applyFont="1" applyBorder="1" applyAlignment="1">
      <alignment/>
    </xf>
    <xf numFmtId="0" fontId="3" fillId="0" borderId="22" xfId="0" applyFont="1" applyBorder="1" applyAlignment="1">
      <alignment horizontal="center" wrapText="1"/>
    </xf>
    <xf numFmtId="0" fontId="4" fillId="0" borderId="22" xfId="0" applyFont="1" applyBorder="1" applyAlignment="1">
      <alignment/>
    </xf>
    <xf numFmtId="0" fontId="0" fillId="0" borderId="44" xfId="0" applyBorder="1" applyAlignment="1">
      <alignment/>
    </xf>
    <xf numFmtId="0" fontId="0" fillId="0" borderId="6" xfId="0" applyBorder="1" applyAlignment="1">
      <alignment horizontal="center"/>
    </xf>
    <xf numFmtId="0" fontId="0" fillId="0" borderId="6" xfId="0" applyBorder="1" applyAlignment="1">
      <alignment horizontal="center" wrapText="1"/>
    </xf>
    <xf numFmtId="0" fontId="0" fillId="0" borderId="6" xfId="0" applyBorder="1" applyAlignment="1">
      <alignment wrapText="1"/>
    </xf>
    <xf numFmtId="0" fontId="3" fillId="0" borderId="40" xfId="0" applyFont="1" applyBorder="1" applyAlignment="1">
      <alignment horizontal="center"/>
    </xf>
    <xf numFmtId="0" fontId="3" fillId="0" borderId="45" xfId="0" applyFont="1" applyBorder="1" applyAlignment="1">
      <alignment horizontal="center"/>
    </xf>
    <xf numFmtId="0" fontId="3" fillId="0" borderId="16" xfId="0" applyFont="1" applyFill="1" applyBorder="1" applyAlignment="1">
      <alignment horizontal="center"/>
    </xf>
    <xf numFmtId="0" fontId="0" fillId="0" borderId="19" xfId="0" applyBorder="1" applyAlignment="1">
      <alignment wrapText="1"/>
    </xf>
    <xf numFmtId="0" fontId="0" fillId="0" borderId="18" xfId="0" applyBorder="1" applyAlignment="1">
      <alignment horizontal="center"/>
    </xf>
    <xf numFmtId="0" fontId="6" fillId="0" borderId="3" xfId="0" applyFont="1" applyBorder="1" applyAlignment="1">
      <alignment horizontal="center" wrapText="1"/>
    </xf>
    <xf numFmtId="0" fontId="6" fillId="0" borderId="5" xfId="0" applyFont="1" applyBorder="1" applyAlignment="1">
      <alignment horizontal="center" wrapText="1"/>
    </xf>
    <xf numFmtId="0" fontId="0" fillId="0" borderId="0" xfId="0" applyFont="1" applyAlignment="1">
      <alignment/>
    </xf>
    <xf numFmtId="0" fontId="10" fillId="0" borderId="0" xfId="0" applyFont="1" applyAlignment="1">
      <alignment/>
    </xf>
    <xf numFmtId="0" fontId="3" fillId="0" borderId="0" xfId="0" applyFont="1" applyBorder="1" applyAlignment="1">
      <alignment/>
    </xf>
    <xf numFmtId="0" fontId="10" fillId="0" borderId="0" xfId="0" applyFont="1" applyBorder="1" applyAlignment="1">
      <alignment/>
    </xf>
    <xf numFmtId="0" fontId="6" fillId="0" borderId="46" xfId="0" applyFont="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6" xfId="0" applyFont="1" applyFill="1" applyBorder="1" applyAlignment="1">
      <alignment horizontal="center" wrapText="1"/>
    </xf>
    <xf numFmtId="0" fontId="5" fillId="0" borderId="3" xfId="0" applyFont="1" applyBorder="1" applyAlignment="1">
      <alignment horizontal="center" wrapText="1"/>
    </xf>
    <xf numFmtId="0" fontId="3" fillId="0" borderId="47" xfId="0" applyFont="1" applyBorder="1" applyAlignment="1">
      <alignment horizontal="center" wrapText="1"/>
    </xf>
    <xf numFmtId="0" fontId="6" fillId="0" borderId="48" xfId="0" applyFont="1" applyBorder="1" applyAlignment="1">
      <alignment horizontal="center" wrapText="1"/>
    </xf>
    <xf numFmtId="0" fontId="5" fillId="0" borderId="49" xfId="0" applyFont="1" applyBorder="1" applyAlignment="1">
      <alignment horizontal="center" wrapText="1"/>
    </xf>
    <xf numFmtId="0" fontId="11" fillId="0" borderId="30" xfId="0" applyFont="1" applyBorder="1" applyAlignment="1">
      <alignment horizontal="center" wrapText="1"/>
    </xf>
    <xf numFmtId="0" fontId="4" fillId="0" borderId="31" xfId="0" applyFont="1" applyBorder="1" applyAlignment="1">
      <alignment/>
    </xf>
    <xf numFmtId="0" fontId="11" fillId="0" borderId="30" xfId="0" applyFont="1" applyFill="1" applyBorder="1" applyAlignment="1">
      <alignment horizontal="center" wrapText="1"/>
    </xf>
    <xf numFmtId="0" fontId="5" fillId="0" borderId="46" xfId="0" applyFont="1" applyBorder="1" applyAlignment="1">
      <alignment horizontal="center" wrapText="1"/>
    </xf>
    <xf numFmtId="0" fontId="6" fillId="0" borderId="50" xfId="0" applyFont="1" applyBorder="1" applyAlignment="1">
      <alignment horizontal="center" wrapText="1"/>
    </xf>
    <xf numFmtId="0" fontId="3" fillId="0" borderId="51" xfId="0" applyFont="1" applyBorder="1" applyAlignment="1">
      <alignment/>
    </xf>
    <xf numFmtId="0" fontId="4" fillId="0" borderId="1" xfId="0" applyFont="1" applyBorder="1" applyAlignment="1">
      <alignment/>
    </xf>
    <xf numFmtId="0" fontId="3" fillId="0" borderId="52" xfId="0" applyFont="1" applyBorder="1" applyAlignment="1">
      <alignment/>
    </xf>
    <xf numFmtId="0" fontId="4" fillId="0" borderId="53" xfId="0" applyFont="1" applyBorder="1" applyAlignment="1">
      <alignment/>
    </xf>
    <xf numFmtId="0" fontId="4" fillId="0" borderId="26" xfId="0" applyFont="1" applyBorder="1" applyAlignment="1">
      <alignment/>
    </xf>
    <xf numFmtId="0" fontId="4" fillId="0" borderId="27" xfId="0" applyFont="1" applyBorder="1" applyAlignment="1">
      <alignment/>
    </xf>
    <xf numFmtId="0" fontId="3" fillId="0" borderId="54" xfId="0" applyFont="1" applyBorder="1" applyAlignment="1">
      <alignment/>
    </xf>
    <xf numFmtId="0" fontId="6" fillId="0" borderId="50" xfId="0" applyFont="1" applyFill="1" applyBorder="1" applyAlignment="1">
      <alignment horizontal="center" wrapText="1"/>
    </xf>
    <xf numFmtId="0" fontId="0" fillId="0" borderId="12" xfId="0" applyBorder="1" applyAlignment="1">
      <alignment horizontal="center"/>
    </xf>
    <xf numFmtId="0" fontId="0" fillId="0" borderId="12" xfId="0" applyFont="1" applyBorder="1" applyAlignment="1">
      <alignment/>
    </xf>
    <xf numFmtId="0" fontId="3" fillId="0" borderId="44" xfId="0" applyFont="1" applyBorder="1" applyAlignment="1">
      <alignment/>
    </xf>
    <xf numFmtId="0" fontId="3" fillId="0" borderId="17" xfId="0" applyFont="1" applyBorder="1" applyAlignment="1">
      <alignment/>
    </xf>
    <xf numFmtId="0" fontId="10" fillId="0" borderId="31" xfId="0" applyFont="1" applyBorder="1" applyAlignment="1">
      <alignment/>
    </xf>
    <xf numFmtId="0" fontId="10" fillId="0" borderId="19" xfId="0" applyFont="1" applyBorder="1" applyAlignment="1">
      <alignment/>
    </xf>
    <xf numFmtId="0" fontId="10" fillId="0" borderId="22" xfId="0" applyFont="1" applyBorder="1" applyAlignment="1">
      <alignment/>
    </xf>
    <xf numFmtId="0" fontId="10" fillId="0" borderId="7" xfId="0" applyFont="1" applyBorder="1" applyAlignment="1">
      <alignment/>
    </xf>
    <xf numFmtId="0" fontId="0" fillId="0" borderId="55" xfId="0" applyBorder="1" applyAlignment="1">
      <alignment/>
    </xf>
    <xf numFmtId="0" fontId="0" fillId="0" borderId="11" xfId="0" applyFont="1" applyBorder="1" applyAlignment="1">
      <alignment/>
    </xf>
    <xf numFmtId="0" fontId="12" fillId="0" borderId="7" xfId="0" applyFont="1" applyFill="1" applyBorder="1" applyAlignment="1">
      <alignment/>
    </xf>
    <xf numFmtId="0" fontId="12" fillId="0" borderId="6" xfId="0" applyFont="1" applyFill="1" applyBorder="1" applyAlignment="1">
      <alignment horizontal="left"/>
    </xf>
    <xf numFmtId="0" fontId="0" fillId="0" borderId="6" xfId="0" applyBorder="1" applyAlignment="1" quotePrefix="1">
      <alignment horizontal="right"/>
    </xf>
    <xf numFmtId="0" fontId="17" fillId="0" borderId="0" xfId="0" applyFont="1" applyAlignment="1">
      <alignment/>
    </xf>
    <xf numFmtId="0" fontId="18" fillId="0" borderId="0" xfId="0" applyFont="1" applyAlignment="1">
      <alignment/>
    </xf>
    <xf numFmtId="0" fontId="0" fillId="0" borderId="0" xfId="0" applyBorder="1" applyAlignment="1">
      <alignment/>
    </xf>
    <xf numFmtId="0" fontId="19" fillId="0" borderId="52" xfId="0" applyFont="1" applyFill="1" applyBorder="1" applyAlignment="1">
      <alignment horizontal="left"/>
    </xf>
    <xf numFmtId="0" fontId="19" fillId="0" borderId="29" xfId="0" applyFont="1" applyFill="1" applyBorder="1" applyAlignment="1">
      <alignment horizontal="center" wrapText="1"/>
    </xf>
    <xf numFmtId="0" fontId="19" fillId="0" borderId="56" xfId="0" applyFont="1" applyFill="1" applyBorder="1" applyAlignment="1">
      <alignment horizontal="center"/>
    </xf>
    <xf numFmtId="0" fontId="0" fillId="0" borderId="47" xfId="0" applyBorder="1" applyAlignment="1">
      <alignment/>
    </xf>
    <xf numFmtId="0" fontId="0" fillId="0" borderId="57" xfId="0" applyBorder="1" applyAlignment="1">
      <alignment/>
    </xf>
    <xf numFmtId="0" fontId="15" fillId="0" borderId="30" xfId="0" applyFont="1" applyBorder="1" applyAlignment="1">
      <alignment/>
    </xf>
    <xf numFmtId="0" fontId="0" fillId="0" borderId="48" xfId="0" applyBorder="1" applyAlignment="1">
      <alignment/>
    </xf>
    <xf numFmtId="0" fontId="0" fillId="0" borderId="58" xfId="0" applyBorder="1" applyAlignment="1">
      <alignment/>
    </xf>
    <xf numFmtId="0" fontId="15" fillId="0" borderId="31" xfId="0" applyFont="1" applyBorder="1" applyAlignment="1">
      <alignment/>
    </xf>
    <xf numFmtId="0" fontId="8" fillId="0" borderId="1" xfId="0" applyFont="1" applyBorder="1" applyAlignment="1">
      <alignment/>
    </xf>
    <xf numFmtId="0" fontId="13" fillId="0" borderId="14" xfId="0" applyFont="1" applyBorder="1" applyAlignment="1">
      <alignment/>
    </xf>
    <xf numFmtId="0" fontId="13" fillId="0" borderId="16" xfId="0" applyFont="1" applyBorder="1" applyAlignment="1">
      <alignment/>
    </xf>
    <xf numFmtId="0" fontId="8" fillId="0" borderId="0" xfId="0" applyFont="1" applyAlignment="1">
      <alignment/>
    </xf>
    <xf numFmtId="0" fontId="0" fillId="0" borderId="0" xfId="0" applyFill="1" applyBorder="1" applyAlignment="1">
      <alignment/>
    </xf>
    <xf numFmtId="0" fontId="13" fillId="0" borderId="11" xfId="0" applyFont="1" applyBorder="1" applyAlignment="1">
      <alignment/>
    </xf>
    <xf numFmtId="0" fontId="13" fillId="0" borderId="13" xfId="0" applyFont="1" applyBorder="1" applyAlignment="1">
      <alignment/>
    </xf>
    <xf numFmtId="0" fontId="15" fillId="0" borderId="0" xfId="0" applyFont="1" applyAlignment="1">
      <alignment/>
    </xf>
    <xf numFmtId="0" fontId="15" fillId="0" borderId="0" xfId="0" applyFont="1" applyBorder="1" applyAlignment="1">
      <alignment/>
    </xf>
    <xf numFmtId="0" fontId="19" fillId="0" borderId="52" xfId="0" applyFont="1" applyFill="1" applyBorder="1" applyAlignment="1">
      <alignment horizontal="left"/>
    </xf>
    <xf numFmtId="0" fontId="19" fillId="0" borderId="29" xfId="0" applyFont="1" applyFill="1" applyBorder="1" applyAlignment="1">
      <alignment horizontal="center" wrapText="1"/>
    </xf>
    <xf numFmtId="0" fontId="19" fillId="0" borderId="56" xfId="0" applyFont="1" applyFill="1" applyBorder="1" applyAlignment="1">
      <alignment horizontal="center"/>
    </xf>
    <xf numFmtId="0" fontId="19" fillId="0" borderId="0" xfId="0" applyFont="1" applyFill="1" applyBorder="1" applyAlignment="1">
      <alignment horizontal="center" wrapText="1"/>
    </xf>
    <xf numFmtId="0" fontId="15" fillId="0" borderId="47" xfId="0" applyFont="1" applyBorder="1" applyAlignment="1">
      <alignment/>
    </xf>
    <xf numFmtId="0" fontId="15" fillId="0" borderId="57" xfId="0" applyFont="1" applyBorder="1" applyAlignment="1">
      <alignment/>
    </xf>
    <xf numFmtId="0" fontId="15" fillId="0" borderId="48" xfId="0" applyFont="1" applyBorder="1" applyAlignment="1">
      <alignment/>
    </xf>
    <xf numFmtId="0" fontId="15" fillId="0" borderId="58" xfId="0" applyFont="1" applyBorder="1" applyAlignment="1">
      <alignment/>
    </xf>
    <xf numFmtId="0" fontId="15" fillId="0" borderId="59" xfId="0" applyFont="1" applyFill="1" applyBorder="1" applyAlignment="1">
      <alignment/>
    </xf>
    <xf numFmtId="0" fontId="15" fillId="0" borderId="9" xfId="0" applyFont="1" applyBorder="1" applyAlignment="1">
      <alignment/>
    </xf>
    <xf numFmtId="0" fontId="15" fillId="0" borderId="32" xfId="0" applyFont="1" applyBorder="1" applyAlignment="1">
      <alignment/>
    </xf>
    <xf numFmtId="0" fontId="15" fillId="0" borderId="8" xfId="0" applyFont="1" applyBorder="1" applyAlignment="1">
      <alignment/>
    </xf>
    <xf numFmtId="0" fontId="8" fillId="0" borderId="0" xfId="0" applyFont="1" applyBorder="1" applyAlignment="1">
      <alignment/>
    </xf>
    <xf numFmtId="0" fontId="0" fillId="0" borderId="33" xfId="0" applyBorder="1" applyAlignment="1">
      <alignment/>
    </xf>
    <xf numFmtId="0" fontId="15" fillId="0" borderId="60" xfId="0" applyFont="1" applyBorder="1" applyAlignment="1">
      <alignment horizontal="center"/>
    </xf>
    <xf numFmtId="0" fontId="15" fillId="0" borderId="0" xfId="0" applyFont="1" applyBorder="1" applyAlignment="1">
      <alignment horizontal="center"/>
    </xf>
    <xf numFmtId="0" fontId="9" fillId="0" borderId="33" xfId="0" applyFont="1" applyFill="1" applyBorder="1" applyAlignment="1">
      <alignment horizontal="left"/>
    </xf>
    <xf numFmtId="0" fontId="9" fillId="0" borderId="34" xfId="0" applyFont="1" applyFill="1" applyBorder="1" applyAlignment="1">
      <alignment horizontal="left"/>
    </xf>
    <xf numFmtId="0" fontId="9" fillId="0" borderId="35" xfId="0" applyFont="1" applyFill="1" applyBorder="1" applyAlignment="1">
      <alignment horizontal="center" wrapText="1"/>
    </xf>
    <xf numFmtId="0" fontId="12" fillId="0" borderId="31" xfId="0" applyFont="1" applyBorder="1" applyAlignment="1">
      <alignment/>
    </xf>
    <xf numFmtId="0" fontId="12" fillId="0" borderId="6" xfId="0" applyFont="1" applyFill="1" applyBorder="1" applyAlignment="1">
      <alignment/>
    </xf>
    <xf numFmtId="0" fontId="12" fillId="0" borderId="12" xfId="0" applyFont="1" applyFill="1" applyBorder="1" applyAlignment="1">
      <alignment/>
    </xf>
    <xf numFmtId="0" fontId="12" fillId="0" borderId="17" xfId="0" applyFont="1" applyFill="1" applyBorder="1" applyAlignment="1">
      <alignment/>
    </xf>
    <xf numFmtId="0" fontId="12" fillId="0" borderId="38" xfId="0" applyFont="1" applyFill="1" applyBorder="1" applyAlignment="1">
      <alignment/>
    </xf>
    <xf numFmtId="0" fontId="12" fillId="0" borderId="61" xfId="0" applyFont="1" applyBorder="1" applyAlignment="1">
      <alignment/>
    </xf>
    <xf numFmtId="0" fontId="9" fillId="0" borderId="5" xfId="0" applyFont="1" applyFill="1" applyBorder="1" applyAlignment="1">
      <alignment horizontal="left"/>
    </xf>
    <xf numFmtId="0" fontId="22" fillId="0" borderId="44" xfId="0" applyFont="1" applyFill="1" applyBorder="1" applyAlignment="1">
      <alignment horizontal="left"/>
    </xf>
    <xf numFmtId="0" fontId="12" fillId="0" borderId="32" xfId="0" applyFont="1" applyBorder="1" applyAlignment="1">
      <alignment/>
    </xf>
    <xf numFmtId="0" fontId="9" fillId="0" borderId="35" xfId="0" applyFont="1" applyFill="1" applyBorder="1" applyAlignment="1">
      <alignment/>
    </xf>
    <xf numFmtId="0" fontId="14" fillId="0" borderId="22" xfId="0" applyFont="1" applyFill="1" applyBorder="1" applyAlignment="1">
      <alignment/>
    </xf>
    <xf numFmtId="0" fontId="12" fillId="0" borderId="1" xfId="0" applyFont="1" applyBorder="1" applyAlignment="1">
      <alignment/>
    </xf>
    <xf numFmtId="0" fontId="14" fillId="0" borderId="33" xfId="0" applyFont="1" applyFill="1" applyBorder="1" applyAlignment="1">
      <alignment horizontal="left" wrapText="1"/>
    </xf>
    <xf numFmtId="0" fontId="14" fillId="0" borderId="26" xfId="0" applyFont="1" applyFill="1" applyBorder="1" applyAlignment="1">
      <alignment/>
    </xf>
    <xf numFmtId="0" fontId="21" fillId="0" borderId="34" xfId="0" applyFont="1" applyFill="1" applyBorder="1" applyAlignment="1">
      <alignment horizontal="left" wrapText="1" shrinkToFit="1"/>
    </xf>
    <xf numFmtId="0" fontId="12" fillId="0" borderId="35" xfId="0" applyFont="1" applyBorder="1" applyAlignment="1">
      <alignment/>
    </xf>
    <xf numFmtId="0" fontId="12" fillId="0" borderId="62" xfId="0" applyFont="1" applyFill="1" applyBorder="1" applyAlignment="1">
      <alignment/>
    </xf>
    <xf numFmtId="0" fontId="12" fillId="0" borderId="24" xfId="0" applyFont="1" applyFill="1" applyBorder="1" applyAlignment="1">
      <alignment/>
    </xf>
    <xf numFmtId="0" fontId="12" fillId="0" borderId="63" xfId="0" applyFont="1" applyFill="1" applyBorder="1" applyAlignment="1">
      <alignment/>
    </xf>
    <xf numFmtId="0" fontId="12" fillId="0" borderId="20" xfId="0" applyFont="1" applyFill="1" applyBorder="1" applyAlignment="1">
      <alignment/>
    </xf>
    <xf numFmtId="0" fontId="12" fillId="0" borderId="19" xfId="0" applyFont="1" applyFill="1" applyBorder="1" applyAlignment="1">
      <alignment/>
    </xf>
    <xf numFmtId="0" fontId="9" fillId="0" borderId="64" xfId="0" applyFont="1" applyFill="1" applyBorder="1" applyAlignment="1">
      <alignment/>
    </xf>
    <xf numFmtId="0" fontId="12" fillId="0" borderId="64" xfId="0" applyFont="1" applyBorder="1" applyAlignment="1">
      <alignment/>
    </xf>
    <xf numFmtId="0" fontId="12" fillId="0" borderId="23" xfId="0" applyFont="1" applyFill="1" applyBorder="1" applyAlignment="1">
      <alignment/>
    </xf>
    <xf numFmtId="0" fontId="9" fillId="0" borderId="2" xfId="0" applyFont="1" applyFill="1" applyBorder="1" applyAlignment="1">
      <alignment/>
    </xf>
    <xf numFmtId="0" fontId="5" fillId="0" borderId="0" xfId="0" applyFont="1" applyAlignment="1">
      <alignment/>
    </xf>
    <xf numFmtId="0" fontId="0" fillId="0" borderId="0" xfId="0" applyAlignment="1">
      <alignment wrapText="1"/>
    </xf>
    <xf numFmtId="0" fontId="0" fillId="0" borderId="65" xfId="0" applyBorder="1" applyAlignment="1">
      <alignment wrapText="1"/>
    </xf>
    <xf numFmtId="0" fontId="0" fillId="0" borderId="26" xfId="0" applyBorder="1" applyAlignment="1">
      <alignment/>
    </xf>
    <xf numFmtId="0" fontId="15" fillId="0" borderId="6" xfId="0" applyFont="1" applyBorder="1" applyAlignment="1">
      <alignment/>
    </xf>
    <xf numFmtId="0" fontId="0" fillId="0" borderId="63" xfId="0" applyFill="1" applyBorder="1" applyAlignment="1">
      <alignment/>
    </xf>
    <xf numFmtId="0" fontId="0" fillId="0" borderId="66" xfId="0" applyBorder="1" applyAlignment="1">
      <alignment/>
    </xf>
    <xf numFmtId="0" fontId="8" fillId="0" borderId="52" xfId="0" applyFont="1" applyBorder="1" applyAlignment="1">
      <alignment/>
    </xf>
    <xf numFmtId="0" fontId="8" fillId="0" borderId="0" xfId="0" applyFont="1" applyAlignment="1">
      <alignment horizontal="right"/>
    </xf>
    <xf numFmtId="0" fontId="8" fillId="0" borderId="0" xfId="0" applyFont="1" applyAlignment="1">
      <alignment horizontal="center"/>
    </xf>
    <xf numFmtId="0" fontId="8" fillId="0" borderId="33" xfId="0" applyFont="1" applyBorder="1" applyAlignment="1">
      <alignment horizontal="center"/>
    </xf>
    <xf numFmtId="0" fontId="8" fillId="0" borderId="29" xfId="0" applyFont="1" applyBorder="1" applyAlignment="1">
      <alignment horizontal="center" wrapText="1"/>
    </xf>
    <xf numFmtId="3" fontId="0" fillId="0" borderId="7" xfId="0" applyNumberFormat="1" applyBorder="1" applyAlignment="1">
      <alignment/>
    </xf>
    <xf numFmtId="3" fontId="0" fillId="0" borderId="29" xfId="0" applyNumberFormat="1" applyBorder="1" applyAlignment="1">
      <alignment/>
    </xf>
    <xf numFmtId="0" fontId="8" fillId="0" borderId="67" xfId="0" applyFont="1" applyBorder="1" applyAlignment="1">
      <alignment/>
    </xf>
    <xf numFmtId="0" fontId="0" fillId="0" borderId="65" xfId="0" applyBorder="1" applyAlignment="1">
      <alignment/>
    </xf>
    <xf numFmtId="0" fontId="0" fillId="0" borderId="40" xfId="0" applyBorder="1" applyAlignment="1">
      <alignment horizontal="center"/>
    </xf>
    <xf numFmtId="0" fontId="0" fillId="0" borderId="40" xfId="0" applyBorder="1" applyAlignment="1">
      <alignment/>
    </xf>
    <xf numFmtId="0" fontId="0" fillId="0" borderId="41" xfId="0" applyBorder="1" applyAlignment="1">
      <alignment/>
    </xf>
    <xf numFmtId="0" fontId="0" fillId="0" borderId="26" xfId="0" applyBorder="1" applyAlignment="1">
      <alignment horizontal="center"/>
    </xf>
    <xf numFmtId="0" fontId="0" fillId="0" borderId="59" xfId="0" applyFill="1" applyBorder="1" applyAlignment="1">
      <alignment/>
    </xf>
    <xf numFmtId="0" fontId="0" fillId="0" borderId="6" xfId="0" applyBorder="1" applyAlignment="1">
      <alignment horizontal="right"/>
    </xf>
    <xf numFmtId="0" fontId="9" fillId="0" borderId="0" xfId="0" applyFont="1" applyFill="1" applyBorder="1" applyAlignment="1">
      <alignment horizontal="left"/>
    </xf>
    <xf numFmtId="0" fontId="12" fillId="0" borderId="0" xfId="0" applyFont="1" applyFill="1" applyBorder="1" applyAlignment="1">
      <alignment horizontal="left"/>
    </xf>
    <xf numFmtId="0" fontId="12" fillId="0" borderId="0" xfId="0" applyFont="1" applyFill="1" applyBorder="1" applyAlignment="1">
      <alignment/>
    </xf>
    <xf numFmtId="0" fontId="15" fillId="0" borderId="6" xfId="0" applyFont="1" applyFill="1" applyBorder="1" applyAlignment="1">
      <alignment/>
    </xf>
    <xf numFmtId="0" fontId="15" fillId="0" borderId="17" xfId="0" applyFont="1" applyFill="1" applyBorder="1" applyAlignment="1">
      <alignment/>
    </xf>
    <xf numFmtId="0" fontId="15" fillId="0" borderId="68" xfId="0" applyFont="1" applyFill="1" applyBorder="1" applyAlignment="1">
      <alignment/>
    </xf>
    <xf numFmtId="0" fontId="3" fillId="0" borderId="52" xfId="0" applyFont="1" applyBorder="1" applyAlignment="1">
      <alignment horizontal="center"/>
    </xf>
    <xf numFmtId="0" fontId="15" fillId="0" borderId="0" xfId="0" applyFont="1" applyAlignment="1">
      <alignment/>
    </xf>
    <xf numFmtId="0" fontId="15" fillId="0" borderId="0" xfId="0" applyFont="1" applyAlignment="1">
      <alignment horizontal="center"/>
    </xf>
    <xf numFmtId="0" fontId="24" fillId="0" borderId="0" xfId="0" applyFont="1" applyBorder="1" applyAlignment="1">
      <alignment horizontal="center"/>
    </xf>
    <xf numFmtId="0" fontId="21" fillId="0" borderId="5" xfId="0" applyFont="1" applyFill="1" applyBorder="1" applyAlignment="1">
      <alignment horizontal="left"/>
    </xf>
    <xf numFmtId="0" fontId="21" fillId="0" borderId="6" xfId="0" applyFont="1" applyFill="1" applyBorder="1" applyAlignment="1">
      <alignment/>
    </xf>
    <xf numFmtId="0" fontId="21" fillId="0" borderId="19" xfId="0" applyFont="1" applyFill="1" applyBorder="1" applyAlignment="1">
      <alignment/>
    </xf>
    <xf numFmtId="0" fontId="22" fillId="0" borderId="11" xfId="0" applyFont="1" applyFill="1" applyBorder="1" applyAlignment="1">
      <alignment horizontal="left"/>
    </xf>
    <xf numFmtId="0" fontId="21" fillId="0" borderId="12" xfId="0" applyFont="1" applyFill="1" applyBorder="1" applyAlignment="1">
      <alignment/>
    </xf>
    <xf numFmtId="0" fontId="21" fillId="0" borderId="24" xfId="0" applyFont="1" applyFill="1" applyBorder="1" applyAlignment="1">
      <alignment/>
    </xf>
    <xf numFmtId="0" fontId="22" fillId="0" borderId="37" xfId="0" applyFont="1" applyFill="1" applyBorder="1" applyAlignment="1">
      <alignment horizontal="left"/>
    </xf>
    <xf numFmtId="0" fontId="21" fillId="0" borderId="38" xfId="0" applyFont="1" applyFill="1" applyBorder="1" applyAlignment="1">
      <alignment/>
    </xf>
    <xf numFmtId="0" fontId="21" fillId="0" borderId="63" xfId="0" applyFont="1" applyFill="1" applyBorder="1" applyAlignment="1">
      <alignment/>
    </xf>
    <xf numFmtId="0" fontId="22" fillId="0" borderId="5" xfId="0" applyFont="1" applyFill="1" applyBorder="1" applyAlignment="1">
      <alignment horizontal="left"/>
    </xf>
    <xf numFmtId="0" fontId="21" fillId="0" borderId="44" xfId="0" applyFont="1" applyFill="1" applyBorder="1" applyAlignment="1">
      <alignment horizontal="left"/>
    </xf>
    <xf numFmtId="0" fontId="21" fillId="0" borderId="17" xfId="0" applyFont="1" applyFill="1" applyBorder="1" applyAlignment="1">
      <alignment/>
    </xf>
    <xf numFmtId="0" fontId="21" fillId="0" borderId="20" xfId="0" applyFont="1" applyFill="1" applyBorder="1" applyAlignment="1">
      <alignment/>
    </xf>
    <xf numFmtId="0" fontId="22" fillId="0" borderId="33" xfId="0" applyFont="1" applyFill="1" applyBorder="1" applyAlignment="1">
      <alignment horizontal="left" wrapText="1"/>
    </xf>
    <xf numFmtId="0" fontId="21" fillId="0" borderId="26" xfId="0" applyFont="1" applyFill="1" applyBorder="1" applyAlignment="1">
      <alignment/>
    </xf>
    <xf numFmtId="0" fontId="12" fillId="0" borderId="22" xfId="0" applyFont="1" applyBorder="1" applyAlignment="1">
      <alignment/>
    </xf>
    <xf numFmtId="0" fontId="22" fillId="0" borderId="26" xfId="0" applyFont="1" applyFill="1" applyBorder="1" applyAlignment="1">
      <alignment/>
    </xf>
    <xf numFmtId="0" fontId="25" fillId="0" borderId="33" xfId="0" applyFont="1" applyFill="1" applyBorder="1" applyAlignment="1">
      <alignment horizontal="left" wrapText="1"/>
    </xf>
    <xf numFmtId="0" fontId="22" fillId="0" borderId="27" xfId="0" applyFont="1" applyFill="1" applyBorder="1" applyAlignment="1">
      <alignment/>
    </xf>
    <xf numFmtId="0" fontId="22" fillId="0" borderId="1" xfId="0" applyFont="1" applyFill="1" applyBorder="1" applyAlignment="1">
      <alignment/>
    </xf>
    <xf numFmtId="0" fontId="21" fillId="0" borderId="0" xfId="0" applyFont="1" applyAlignment="1">
      <alignment/>
    </xf>
    <xf numFmtId="0" fontId="21" fillId="0" borderId="61" xfId="0" applyFont="1" applyBorder="1" applyAlignment="1">
      <alignment/>
    </xf>
    <xf numFmtId="0" fontId="27" fillId="0" borderId="31" xfId="0" applyFont="1" applyBorder="1" applyAlignment="1">
      <alignment/>
    </xf>
    <xf numFmtId="0" fontId="20" fillId="0" borderId="55" xfId="0" applyFont="1" applyBorder="1" applyAlignment="1">
      <alignment/>
    </xf>
    <xf numFmtId="0" fontId="10" fillId="0" borderId="0" xfId="0" applyFont="1" applyAlignment="1">
      <alignment/>
    </xf>
    <xf numFmtId="0" fontId="0" fillId="0" borderId="11" xfId="0" applyFont="1" applyBorder="1" applyAlignment="1">
      <alignment wrapText="1"/>
    </xf>
    <xf numFmtId="0" fontId="22" fillId="0" borderId="65" xfId="0" applyFont="1" applyFill="1" applyBorder="1" applyAlignment="1">
      <alignment horizontal="left"/>
    </xf>
    <xf numFmtId="0" fontId="9" fillId="0" borderId="44" xfId="0" applyFont="1" applyFill="1" applyBorder="1" applyAlignment="1">
      <alignment horizontal="left"/>
    </xf>
    <xf numFmtId="0" fontId="14" fillId="0" borderId="27" xfId="0" applyFont="1" applyFill="1" applyBorder="1" applyAlignment="1">
      <alignment/>
    </xf>
    <xf numFmtId="0" fontId="12" fillId="0" borderId="21" xfId="0" applyFont="1" applyFill="1" applyBorder="1" applyAlignment="1">
      <alignment/>
    </xf>
    <xf numFmtId="0" fontId="14" fillId="0" borderId="53" xfId="0" applyFont="1" applyFill="1" applyBorder="1" applyAlignment="1">
      <alignment/>
    </xf>
    <xf numFmtId="0" fontId="9" fillId="0" borderId="69" xfId="0" applyFont="1" applyFill="1" applyBorder="1" applyAlignment="1">
      <alignment/>
    </xf>
    <xf numFmtId="0" fontId="9" fillId="0" borderId="30" xfId="0" applyFont="1" applyFill="1" applyBorder="1" applyAlignment="1">
      <alignment/>
    </xf>
    <xf numFmtId="0" fontId="14" fillId="0" borderId="1" xfId="0" applyFont="1" applyFill="1" applyBorder="1" applyAlignment="1">
      <alignment/>
    </xf>
    <xf numFmtId="0" fontId="12" fillId="0" borderId="68" xfId="0" applyFont="1" applyFill="1" applyBorder="1" applyAlignment="1">
      <alignment/>
    </xf>
    <xf numFmtId="0" fontId="12" fillId="0" borderId="70" xfId="0" applyFont="1" applyFill="1" applyBorder="1" applyAlignment="1">
      <alignment/>
    </xf>
    <xf numFmtId="0" fontId="9" fillId="0" borderId="1" xfId="0" applyFont="1" applyFill="1" applyBorder="1" applyAlignment="1">
      <alignment/>
    </xf>
    <xf numFmtId="0" fontId="12" fillId="0" borderId="58" xfId="0" applyFont="1" applyFill="1" applyBorder="1" applyAlignment="1">
      <alignment/>
    </xf>
    <xf numFmtId="0" fontId="12" fillId="0" borderId="9" xfId="0" applyFont="1" applyFill="1" applyBorder="1" applyAlignment="1">
      <alignment/>
    </xf>
    <xf numFmtId="0" fontId="12" fillId="0" borderId="67" xfId="0" applyFont="1" applyBorder="1" applyAlignment="1">
      <alignment/>
    </xf>
    <xf numFmtId="0" fontId="12" fillId="0" borderId="30" xfId="0" applyFont="1" applyFill="1" applyBorder="1" applyAlignment="1">
      <alignment/>
    </xf>
    <xf numFmtId="0" fontId="12" fillId="0" borderId="61" xfId="0" applyFont="1" applyFill="1" applyBorder="1" applyAlignment="1">
      <alignment/>
    </xf>
    <xf numFmtId="0" fontId="9" fillId="0" borderId="25" xfId="0" applyFont="1" applyFill="1" applyBorder="1" applyAlignment="1">
      <alignment/>
    </xf>
    <xf numFmtId="0" fontId="21" fillId="0" borderId="27" xfId="0" applyFont="1" applyFill="1" applyBorder="1" applyAlignment="1">
      <alignment/>
    </xf>
    <xf numFmtId="0" fontId="21" fillId="0" borderId="21" xfId="0" applyFont="1" applyFill="1" applyBorder="1" applyAlignment="1">
      <alignment/>
    </xf>
    <xf numFmtId="0" fontId="21" fillId="0" borderId="1" xfId="0" applyFont="1" applyFill="1" applyBorder="1" applyAlignment="1">
      <alignment/>
    </xf>
    <xf numFmtId="0" fontId="27" fillId="0" borderId="1" xfId="0" applyFont="1" applyFill="1" applyBorder="1" applyAlignment="1">
      <alignment/>
    </xf>
    <xf numFmtId="0" fontId="21" fillId="0" borderId="28" xfId="0" applyFont="1" applyFill="1" applyBorder="1" applyAlignment="1">
      <alignment/>
    </xf>
    <xf numFmtId="0" fontId="22" fillId="0" borderId="26" xfId="0" applyFont="1" applyFill="1" applyBorder="1" applyAlignment="1">
      <alignment horizontal="center" wrapText="1"/>
    </xf>
    <xf numFmtId="0" fontId="9" fillId="0" borderId="37" xfId="0" applyFont="1" applyFill="1" applyBorder="1" applyAlignment="1">
      <alignment horizontal="left"/>
    </xf>
    <xf numFmtId="0" fontId="9" fillId="0" borderId="69" xfId="0" applyFont="1" applyFill="1" applyBorder="1" applyAlignment="1">
      <alignment horizontal="center" wrapText="1"/>
    </xf>
    <xf numFmtId="0" fontId="9" fillId="0" borderId="11" xfId="0" applyFont="1" applyFill="1" applyBorder="1" applyAlignment="1">
      <alignment horizontal="left"/>
    </xf>
    <xf numFmtId="0" fontId="9" fillId="0" borderId="11" xfId="0" applyFont="1" applyFill="1" applyBorder="1" applyAlignment="1">
      <alignment/>
    </xf>
    <xf numFmtId="0" fontId="9" fillId="0" borderId="61" xfId="0" applyFont="1" applyFill="1" applyBorder="1" applyAlignment="1">
      <alignment/>
    </xf>
    <xf numFmtId="0" fontId="12" fillId="0" borderId="71" xfId="0" applyFont="1" applyBorder="1" applyAlignment="1">
      <alignment/>
    </xf>
    <xf numFmtId="0" fontId="12" fillId="0" borderId="48" xfId="0" applyFont="1" applyBorder="1" applyAlignment="1">
      <alignment/>
    </xf>
    <xf numFmtId="0" fontId="9" fillId="0" borderId="3" xfId="0" applyFont="1" applyFill="1" applyBorder="1" applyAlignment="1">
      <alignment horizontal="center" wrapText="1"/>
    </xf>
    <xf numFmtId="0" fontId="9" fillId="0" borderId="46" xfId="0" applyFont="1" applyFill="1" applyBorder="1" applyAlignment="1">
      <alignment horizontal="center"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12" fillId="0" borderId="5" xfId="0" applyFont="1" applyFill="1" applyBorder="1" applyAlignment="1">
      <alignment/>
    </xf>
    <xf numFmtId="0" fontId="12" fillId="0" borderId="1" xfId="0" applyFont="1" applyFill="1" applyBorder="1" applyAlignment="1">
      <alignment/>
    </xf>
    <xf numFmtId="0" fontId="9" fillId="0" borderId="64" xfId="0" applyFont="1" applyFill="1" applyBorder="1" applyAlignment="1">
      <alignment horizontal="center" wrapText="1"/>
    </xf>
    <xf numFmtId="0" fontId="12" fillId="0" borderId="25" xfId="0" applyFont="1" applyFill="1" applyBorder="1" applyAlignment="1">
      <alignment/>
    </xf>
    <xf numFmtId="0" fontId="14" fillId="0" borderId="25" xfId="0" applyFont="1" applyFill="1" applyBorder="1" applyAlignment="1">
      <alignment/>
    </xf>
    <xf numFmtId="0" fontId="9" fillId="0" borderId="28" xfId="0" applyFont="1" applyFill="1" applyBorder="1" applyAlignment="1">
      <alignment/>
    </xf>
    <xf numFmtId="0" fontId="14" fillId="0" borderId="28" xfId="0" applyFont="1" applyFill="1" applyBorder="1" applyAlignment="1">
      <alignment/>
    </xf>
    <xf numFmtId="0" fontId="23" fillId="0" borderId="1" xfId="0" applyFont="1" applyBorder="1" applyAlignment="1">
      <alignment/>
    </xf>
    <xf numFmtId="0" fontId="23" fillId="0" borderId="26" xfId="0" applyFont="1" applyFill="1" applyBorder="1" applyAlignment="1">
      <alignment/>
    </xf>
    <xf numFmtId="0" fontId="9" fillId="0" borderId="22" xfId="0" applyFont="1" applyFill="1" applyBorder="1" applyAlignment="1">
      <alignment/>
    </xf>
    <xf numFmtId="0" fontId="12" fillId="0" borderId="22" xfId="0" applyFont="1" applyFill="1" applyBorder="1" applyAlignment="1">
      <alignment/>
    </xf>
    <xf numFmtId="0" fontId="9" fillId="0" borderId="65" xfId="0" applyFont="1" applyFill="1" applyBorder="1" applyAlignment="1">
      <alignment horizontal="left"/>
    </xf>
    <xf numFmtId="0" fontId="12" fillId="0" borderId="40" xfId="0" applyFont="1" applyFill="1" applyBorder="1" applyAlignment="1">
      <alignment/>
    </xf>
    <xf numFmtId="0" fontId="12" fillId="0" borderId="45" xfId="0" applyFont="1" applyFill="1" applyBorder="1" applyAlignment="1">
      <alignment/>
    </xf>
    <xf numFmtId="0" fontId="12" fillId="0" borderId="72" xfId="0" applyFont="1" applyFill="1" applyBorder="1" applyAlignment="1">
      <alignment/>
    </xf>
    <xf numFmtId="0" fontId="9" fillId="0" borderId="45" xfId="0" applyFont="1" applyFill="1" applyBorder="1" applyAlignment="1">
      <alignment/>
    </xf>
    <xf numFmtId="0" fontId="12" fillId="0" borderId="60" xfId="0" applyFont="1" applyFill="1" applyBorder="1" applyAlignment="1">
      <alignment/>
    </xf>
    <xf numFmtId="0" fontId="9" fillId="0" borderId="1" xfId="0" applyFont="1" applyBorder="1" applyAlignment="1">
      <alignment/>
    </xf>
    <xf numFmtId="0" fontId="14" fillId="0" borderId="1" xfId="0" applyFont="1" applyBorder="1" applyAlignment="1">
      <alignment/>
    </xf>
    <xf numFmtId="0" fontId="12" fillId="0" borderId="30" xfId="0" applyFont="1" applyBorder="1" applyAlignment="1">
      <alignment/>
    </xf>
    <xf numFmtId="0" fontId="22" fillId="0" borderId="2" xfId="0" applyFont="1" applyFill="1" applyBorder="1" applyAlignment="1">
      <alignment horizontal="left"/>
    </xf>
    <xf numFmtId="0" fontId="22" fillId="0" borderId="3" xfId="0" applyFont="1" applyFill="1" applyBorder="1" applyAlignment="1">
      <alignment horizontal="center" wrapText="1"/>
    </xf>
    <xf numFmtId="0" fontId="22" fillId="0" borderId="46" xfId="0" applyFont="1" applyFill="1" applyBorder="1" applyAlignment="1">
      <alignment horizontal="center" wrapText="1"/>
    </xf>
    <xf numFmtId="0" fontId="22" fillId="0" borderId="1" xfId="0" applyFont="1" applyFill="1" applyBorder="1" applyAlignment="1">
      <alignment horizontal="center" wrapText="1"/>
    </xf>
    <xf numFmtId="0" fontId="3" fillId="0" borderId="0" xfId="0" applyFont="1" applyAlignment="1">
      <alignment/>
    </xf>
    <xf numFmtId="0" fontId="4" fillId="0" borderId="0" xfId="0" applyFont="1" applyAlignment="1">
      <alignment/>
    </xf>
    <xf numFmtId="0" fontId="28" fillId="0" borderId="1" xfId="0" applyFont="1" applyBorder="1" applyAlignment="1">
      <alignment/>
    </xf>
    <xf numFmtId="0" fontId="28" fillId="0" borderId="33" xfId="0" applyFont="1" applyBorder="1" applyAlignment="1">
      <alignment wrapText="1"/>
    </xf>
    <xf numFmtId="0" fontId="28" fillId="0" borderId="26" xfId="0" applyFont="1" applyBorder="1" applyAlignment="1">
      <alignment/>
    </xf>
    <xf numFmtId="0" fontId="28" fillId="0" borderId="27" xfId="0" applyFont="1" applyBorder="1" applyAlignment="1">
      <alignment/>
    </xf>
    <xf numFmtId="0" fontId="28" fillId="0" borderId="53" xfId="0" applyFont="1" applyBorder="1" applyAlignment="1">
      <alignment/>
    </xf>
    <xf numFmtId="0" fontId="28" fillId="0" borderId="56" xfId="0" applyFont="1" applyBorder="1" applyAlignment="1">
      <alignment/>
    </xf>
    <xf numFmtId="0" fontId="29" fillId="0" borderId="0" xfId="0" applyFont="1" applyAlignment="1">
      <alignment/>
    </xf>
    <xf numFmtId="0" fontId="21" fillId="0" borderId="25" xfId="0" applyFont="1" applyFill="1" applyBorder="1" applyAlignment="1">
      <alignment/>
    </xf>
    <xf numFmtId="0" fontId="20" fillId="0" borderId="33" xfId="0" applyFont="1" applyFill="1" applyBorder="1" applyAlignment="1">
      <alignment horizontal="left"/>
    </xf>
    <xf numFmtId="0" fontId="20" fillId="0" borderId="26" xfId="0" applyFont="1" applyFill="1" applyBorder="1" applyAlignment="1">
      <alignment/>
    </xf>
    <xf numFmtId="0" fontId="20" fillId="0" borderId="27" xfId="0" applyFont="1" applyFill="1" applyBorder="1" applyAlignment="1">
      <alignment/>
    </xf>
    <xf numFmtId="0" fontId="20" fillId="0" borderId="1" xfId="0" applyFont="1" applyFill="1" applyBorder="1" applyAlignment="1">
      <alignment/>
    </xf>
    <xf numFmtId="0" fontId="12" fillId="0" borderId="28" xfId="0" applyFont="1" applyBorder="1" applyAlignment="1">
      <alignment/>
    </xf>
    <xf numFmtId="0" fontId="21" fillId="0" borderId="40" xfId="0" applyFont="1" applyFill="1" applyBorder="1" applyAlignment="1">
      <alignment/>
    </xf>
    <xf numFmtId="0" fontId="21" fillId="0" borderId="45" xfId="0" applyFont="1" applyFill="1" applyBorder="1" applyAlignment="1">
      <alignment/>
    </xf>
    <xf numFmtId="0" fontId="20" fillId="0" borderId="33" xfId="0" applyFont="1" applyFill="1" applyBorder="1" applyAlignment="1">
      <alignment horizontal="left" wrapText="1"/>
    </xf>
    <xf numFmtId="0" fontId="27" fillId="0" borderId="26" xfId="0" applyFont="1" applyFill="1" applyBorder="1" applyAlignment="1">
      <alignment/>
    </xf>
    <xf numFmtId="0" fontId="27" fillId="0" borderId="27" xfId="0" applyFont="1" applyFill="1" applyBorder="1" applyAlignment="1">
      <alignment/>
    </xf>
    <xf numFmtId="0" fontId="30" fillId="0" borderId="1" xfId="0" applyFont="1" applyBorder="1" applyAlignment="1">
      <alignment/>
    </xf>
    <xf numFmtId="0" fontId="31" fillId="0" borderId="33" xfId="0" applyFont="1" applyFill="1" applyBorder="1" applyAlignment="1">
      <alignment horizontal="left" wrapText="1"/>
    </xf>
    <xf numFmtId="0" fontId="31" fillId="0" borderId="26" xfId="0" applyFont="1" applyFill="1" applyBorder="1" applyAlignment="1">
      <alignment/>
    </xf>
    <xf numFmtId="0" fontId="31" fillId="0" borderId="27" xfId="0" applyFont="1" applyFill="1" applyBorder="1" applyAlignment="1">
      <alignment/>
    </xf>
    <xf numFmtId="0" fontId="31" fillId="0" borderId="1" xfId="0" applyFont="1" applyFill="1" applyBorder="1" applyAlignment="1">
      <alignment/>
    </xf>
    <xf numFmtId="0" fontId="31" fillId="0" borderId="52" xfId="0" applyFont="1" applyFill="1" applyBorder="1" applyAlignment="1">
      <alignment/>
    </xf>
    <xf numFmtId="0" fontId="32" fillId="0" borderId="0" xfId="0" applyFont="1" applyAlignment="1">
      <alignment/>
    </xf>
    <xf numFmtId="0" fontId="27" fillId="0" borderId="73" xfId="0" applyFont="1" applyBorder="1" applyAlignment="1">
      <alignment/>
    </xf>
    <xf numFmtId="0" fontId="27" fillId="0" borderId="51" xfId="0" applyFont="1" applyBorder="1" applyAlignment="1">
      <alignment/>
    </xf>
    <xf numFmtId="0" fontId="22" fillId="0" borderId="27" xfId="0" applyFont="1" applyFill="1" applyBorder="1" applyAlignment="1">
      <alignment horizontal="center" wrapText="1"/>
    </xf>
    <xf numFmtId="0" fontId="22" fillId="0" borderId="53" xfId="0" applyFont="1" applyFill="1" applyBorder="1" applyAlignment="1">
      <alignment horizontal="center" wrapText="1"/>
    </xf>
    <xf numFmtId="0" fontId="9" fillId="0" borderId="74" xfId="0" applyFont="1" applyFill="1" applyBorder="1" applyAlignment="1">
      <alignment horizontal="left"/>
    </xf>
    <xf numFmtId="0" fontId="9" fillId="0" borderId="75" xfId="0" applyFont="1" applyFill="1" applyBorder="1" applyAlignment="1">
      <alignment horizontal="left"/>
    </xf>
    <xf numFmtId="0" fontId="9" fillId="0" borderId="76" xfId="0" applyFont="1" applyFill="1" applyBorder="1" applyAlignment="1">
      <alignment horizontal="center" wrapText="1"/>
    </xf>
    <xf numFmtId="0" fontId="9" fillId="0" borderId="77" xfId="0" applyFont="1" applyFill="1" applyBorder="1" applyAlignment="1">
      <alignment horizontal="left"/>
    </xf>
    <xf numFmtId="0" fontId="9" fillId="0" borderId="78" xfId="0" applyFont="1" applyFill="1" applyBorder="1" applyAlignment="1">
      <alignment horizontal="left"/>
    </xf>
    <xf numFmtId="0" fontId="12" fillId="0" borderId="79" xfId="0" applyFont="1" applyFill="1" applyBorder="1" applyAlignment="1">
      <alignment/>
    </xf>
    <xf numFmtId="0" fontId="9" fillId="0" borderId="80" xfId="0" applyFont="1" applyFill="1" applyBorder="1" applyAlignment="1">
      <alignment horizontal="left"/>
    </xf>
    <xf numFmtId="0" fontId="9" fillId="0" borderId="81" xfId="0" applyFont="1" applyFill="1" applyBorder="1" applyAlignment="1">
      <alignment horizontal="left"/>
    </xf>
    <xf numFmtId="0" fontId="12" fillId="0" borderId="82" xfId="0" applyFont="1" applyFill="1" applyBorder="1" applyAlignment="1">
      <alignment/>
    </xf>
    <xf numFmtId="0" fontId="9" fillId="0" borderId="83" xfId="0" applyFont="1" applyFill="1" applyBorder="1" applyAlignment="1">
      <alignment horizontal="left"/>
    </xf>
    <xf numFmtId="0" fontId="9" fillId="0" borderId="84" xfId="0" applyFont="1" applyFill="1" applyBorder="1" applyAlignment="1">
      <alignment horizontal="left"/>
    </xf>
    <xf numFmtId="0" fontId="12" fillId="0" borderId="85" xfId="0" applyFont="1" applyFill="1" applyBorder="1" applyAlignment="1">
      <alignment/>
    </xf>
    <xf numFmtId="0" fontId="12" fillId="0" borderId="84" xfId="0" applyFont="1" applyFill="1" applyBorder="1" applyAlignment="1">
      <alignment horizontal="left"/>
    </xf>
    <xf numFmtId="0" fontId="12" fillId="0" borderId="86" xfId="0" applyFont="1" applyFill="1" applyBorder="1" applyAlignment="1">
      <alignment/>
    </xf>
    <xf numFmtId="0" fontId="9" fillId="0" borderId="87" xfId="0" applyFont="1" applyFill="1" applyBorder="1" applyAlignment="1">
      <alignment horizontal="left"/>
    </xf>
    <xf numFmtId="0" fontId="12" fillId="0" borderId="88" xfId="0" applyFont="1" applyFill="1" applyBorder="1" applyAlignment="1">
      <alignment/>
    </xf>
    <xf numFmtId="0" fontId="12" fillId="0" borderId="87" xfId="0" applyFont="1" applyFill="1" applyBorder="1" applyAlignment="1">
      <alignment horizontal="left"/>
    </xf>
    <xf numFmtId="0" fontId="12" fillId="0" borderId="89" xfId="0" applyFont="1" applyFill="1" applyBorder="1" applyAlignment="1">
      <alignment horizontal="left"/>
    </xf>
    <xf numFmtId="0" fontId="12" fillId="0" borderId="83" xfId="0" applyFont="1" applyFill="1" applyBorder="1" applyAlignment="1">
      <alignment horizontal="left"/>
    </xf>
    <xf numFmtId="0" fontId="9" fillId="0" borderId="90" xfId="0" applyFont="1" applyFill="1" applyBorder="1" applyAlignment="1">
      <alignment horizontal="left"/>
    </xf>
    <xf numFmtId="0" fontId="12" fillId="0" borderId="91" xfId="0" applyFont="1" applyFill="1" applyBorder="1" applyAlignment="1">
      <alignment/>
    </xf>
    <xf numFmtId="0" fontId="9" fillId="0" borderId="92" xfId="0" applyFont="1" applyFill="1" applyBorder="1" applyAlignment="1">
      <alignment horizontal="left"/>
    </xf>
    <xf numFmtId="0" fontId="12" fillId="0" borderId="93" xfId="0" applyFont="1" applyFill="1" applyBorder="1" applyAlignment="1">
      <alignment horizontal="left"/>
    </xf>
    <xf numFmtId="0" fontId="12" fillId="0" borderId="94" xfId="0" applyFont="1" applyFill="1" applyBorder="1" applyAlignment="1">
      <alignment/>
    </xf>
    <xf numFmtId="0" fontId="13" fillId="0" borderId="75" xfId="0" applyFont="1" applyFill="1" applyBorder="1" applyAlignment="1">
      <alignment horizontal="left"/>
    </xf>
    <xf numFmtId="0" fontId="13" fillId="0" borderId="76" xfId="0" applyFont="1" applyFill="1" applyBorder="1" applyAlignment="1">
      <alignment/>
    </xf>
    <xf numFmtId="0" fontId="12" fillId="0" borderId="0" xfId="0" applyFont="1" applyFill="1" applyBorder="1" applyAlignment="1">
      <alignment/>
    </xf>
    <xf numFmtId="0" fontId="9" fillId="0" borderId="0" xfId="0" applyFont="1" applyFill="1" applyBorder="1" applyAlignment="1">
      <alignment/>
    </xf>
    <xf numFmtId="0" fontId="9" fillId="0" borderId="95" xfId="0" applyFont="1" applyFill="1" applyBorder="1" applyAlignment="1">
      <alignment horizontal="left"/>
    </xf>
    <xf numFmtId="0" fontId="12" fillId="0" borderId="96" xfId="0" applyFont="1" applyFill="1" applyBorder="1" applyAlignment="1">
      <alignment/>
    </xf>
    <xf numFmtId="0" fontId="9" fillId="0" borderId="79" xfId="0" applyFont="1" applyFill="1" applyBorder="1" applyAlignment="1">
      <alignment/>
    </xf>
    <xf numFmtId="0" fontId="9" fillId="0" borderId="97" xfId="0" applyFont="1" applyFill="1" applyBorder="1" applyAlignment="1">
      <alignment horizontal="left"/>
    </xf>
    <xf numFmtId="0" fontId="9" fillId="0" borderId="98" xfId="0" applyFont="1" applyFill="1" applyBorder="1" applyAlignment="1">
      <alignment horizontal="left"/>
    </xf>
    <xf numFmtId="0" fontId="12" fillId="0" borderId="99" xfId="0" applyFont="1" applyFill="1" applyBorder="1" applyAlignment="1">
      <alignment/>
    </xf>
    <xf numFmtId="0" fontId="9" fillId="0" borderId="100" xfId="0" applyFont="1" applyFill="1" applyBorder="1" applyAlignment="1">
      <alignment horizontal="left"/>
    </xf>
    <xf numFmtId="0" fontId="14" fillId="0" borderId="76" xfId="0" applyFont="1" applyFill="1" applyBorder="1" applyAlignment="1">
      <alignment/>
    </xf>
    <xf numFmtId="0" fontId="12" fillId="0" borderId="78" xfId="0" applyFont="1" applyFill="1" applyBorder="1" applyAlignment="1">
      <alignment horizontal="left"/>
    </xf>
    <xf numFmtId="0" fontId="9" fillId="0" borderId="101" xfId="0" applyFont="1" applyFill="1" applyBorder="1" applyAlignment="1">
      <alignment horizontal="left"/>
    </xf>
    <xf numFmtId="0" fontId="9" fillId="0" borderId="102" xfId="0" applyFont="1" applyFill="1" applyBorder="1" applyAlignment="1">
      <alignment horizontal="left"/>
    </xf>
    <xf numFmtId="0" fontId="9" fillId="0" borderId="103" xfId="0" applyFont="1" applyFill="1" applyBorder="1" applyAlignment="1">
      <alignment/>
    </xf>
    <xf numFmtId="0" fontId="12" fillId="0" borderId="6" xfId="0" applyFont="1" applyFill="1" applyBorder="1" applyAlignment="1">
      <alignment/>
    </xf>
    <xf numFmtId="0" fontId="14" fillId="0" borderId="84" xfId="0" applyFont="1" applyFill="1" applyBorder="1" applyAlignment="1">
      <alignment horizontal="left"/>
    </xf>
    <xf numFmtId="0" fontId="13" fillId="0" borderId="85" xfId="0" applyFont="1" applyFill="1" applyBorder="1" applyAlignment="1">
      <alignment/>
    </xf>
    <xf numFmtId="0" fontId="13" fillId="0" borderId="84" xfId="0" applyFont="1" applyFill="1" applyBorder="1" applyAlignment="1">
      <alignment horizontal="left"/>
    </xf>
    <xf numFmtId="0" fontId="14" fillId="0" borderId="83" xfId="0" applyFont="1" applyFill="1" applyBorder="1" applyAlignment="1">
      <alignment horizontal="left"/>
    </xf>
    <xf numFmtId="0" fontId="14" fillId="0" borderId="85" xfId="0" applyFont="1" applyFill="1" applyBorder="1" applyAlignment="1">
      <alignment/>
    </xf>
    <xf numFmtId="0" fontId="9" fillId="0" borderId="101" xfId="0" applyFont="1" applyBorder="1" applyAlignment="1">
      <alignment/>
    </xf>
    <xf numFmtId="0" fontId="9" fillId="0" borderId="102" xfId="0" applyFont="1" applyBorder="1" applyAlignment="1">
      <alignment/>
    </xf>
    <xf numFmtId="0" fontId="0" fillId="0" borderId="103" xfId="0" applyBorder="1" applyAlignment="1">
      <alignment/>
    </xf>
    <xf numFmtId="0" fontId="9" fillId="0" borderId="83" xfId="0" applyFont="1" applyBorder="1" applyAlignment="1">
      <alignment/>
    </xf>
    <xf numFmtId="0" fontId="12" fillId="0" borderId="84" xfId="0" applyFont="1" applyBorder="1" applyAlignment="1">
      <alignment/>
    </xf>
    <xf numFmtId="0" fontId="12" fillId="0" borderId="85" xfId="0" applyFont="1" applyBorder="1" applyAlignment="1">
      <alignment/>
    </xf>
    <xf numFmtId="0" fontId="9" fillId="0" borderId="80" xfId="0" applyFont="1" applyBorder="1" applyAlignment="1">
      <alignment/>
    </xf>
    <xf numFmtId="0" fontId="12" fillId="0" borderId="87" xfId="0" applyFont="1" applyBorder="1" applyAlignment="1">
      <alignment/>
    </xf>
    <xf numFmtId="0" fontId="12" fillId="0" borderId="88" xfId="0" applyFont="1" applyBorder="1" applyAlignment="1">
      <alignment/>
    </xf>
    <xf numFmtId="0" fontId="12" fillId="0" borderId="0" xfId="0" applyFont="1" applyAlignment="1">
      <alignment/>
    </xf>
    <xf numFmtId="0" fontId="8" fillId="0" borderId="74" xfId="0" applyFont="1" applyBorder="1" applyAlignment="1">
      <alignment/>
    </xf>
    <xf numFmtId="0" fontId="13" fillId="0" borderId="75" xfId="0" applyFont="1" applyBorder="1" applyAlignment="1">
      <alignment/>
    </xf>
    <xf numFmtId="0" fontId="13" fillId="0" borderId="76" xfId="0" applyFont="1" applyBorder="1" applyAlignment="1">
      <alignment/>
    </xf>
    <xf numFmtId="0" fontId="0" fillId="0" borderId="92" xfId="0" applyBorder="1" applyAlignment="1">
      <alignment/>
    </xf>
    <xf numFmtId="0" fontId="0" fillId="0" borderId="93" xfId="0" applyBorder="1" applyAlignment="1">
      <alignment/>
    </xf>
    <xf numFmtId="0" fontId="0" fillId="0" borderId="94" xfId="0" applyBorder="1" applyAlignment="1">
      <alignment/>
    </xf>
    <xf numFmtId="0" fontId="9" fillId="0" borderId="74" xfId="0" applyFont="1" applyBorder="1" applyAlignment="1">
      <alignment/>
    </xf>
    <xf numFmtId="0" fontId="9" fillId="0" borderId="92" xfId="0" applyFont="1" applyBorder="1" applyAlignment="1">
      <alignment/>
    </xf>
    <xf numFmtId="0" fontId="13" fillId="0" borderId="93" xfId="0" applyFont="1" applyBorder="1" applyAlignment="1">
      <alignment/>
    </xf>
    <xf numFmtId="0" fontId="13" fillId="0" borderId="94" xfId="0" applyFont="1" applyBorder="1" applyAlignment="1">
      <alignment/>
    </xf>
    <xf numFmtId="0" fontId="9" fillId="0" borderId="104" xfId="0" applyFont="1" applyBorder="1" applyAlignment="1">
      <alignment/>
    </xf>
    <xf numFmtId="0" fontId="13" fillId="0" borderId="105" xfId="0" applyFont="1" applyBorder="1" applyAlignment="1">
      <alignment/>
    </xf>
    <xf numFmtId="0" fontId="13" fillId="0" borderId="106" xfId="0" applyFont="1" applyBorder="1" applyAlignment="1">
      <alignment/>
    </xf>
    <xf numFmtId="0" fontId="33" fillId="0" borderId="107" xfId="0" applyFont="1" applyBorder="1" applyAlignment="1">
      <alignment/>
    </xf>
    <xf numFmtId="0" fontId="0" fillId="0" borderId="108" xfId="0" applyBorder="1" applyAlignment="1">
      <alignment/>
    </xf>
    <xf numFmtId="0" fontId="33" fillId="0" borderId="109" xfId="0" applyFont="1" applyBorder="1" applyAlignment="1">
      <alignment/>
    </xf>
    <xf numFmtId="0" fontId="12" fillId="0" borderId="84" xfId="0" applyFont="1" applyFill="1" applyBorder="1" applyAlignment="1">
      <alignment horizontal="left"/>
    </xf>
    <xf numFmtId="0" fontId="12" fillId="0" borderId="85" xfId="0" applyFont="1" applyFill="1" applyBorder="1" applyAlignment="1">
      <alignment/>
    </xf>
    <xf numFmtId="0" fontId="12" fillId="0" borderId="87" xfId="0" applyFont="1" applyFill="1" applyBorder="1" applyAlignment="1">
      <alignment horizontal="left"/>
    </xf>
    <xf numFmtId="0" fontId="9" fillId="0" borderId="83" xfId="0" applyFont="1" applyFill="1" applyBorder="1" applyAlignment="1">
      <alignment horizontal="left"/>
    </xf>
    <xf numFmtId="0" fontId="9" fillId="0" borderId="84" xfId="0" applyFont="1" applyFill="1" applyBorder="1" applyAlignment="1">
      <alignment horizontal="left"/>
    </xf>
    <xf numFmtId="0" fontId="12" fillId="0" borderId="59" xfId="0" applyFont="1" applyBorder="1" applyAlignment="1">
      <alignment/>
    </xf>
    <xf numFmtId="0" fontId="21" fillId="0" borderId="68" xfId="0" applyFont="1" applyFill="1" applyBorder="1" applyAlignment="1">
      <alignment/>
    </xf>
    <xf numFmtId="0" fontId="21" fillId="0" borderId="110" xfId="0" applyFont="1" applyBorder="1" applyAlignment="1">
      <alignment/>
    </xf>
    <xf numFmtId="0" fontId="22" fillId="0" borderId="49" xfId="0" applyFont="1" applyFill="1" applyBorder="1" applyAlignment="1">
      <alignment horizontal="center" wrapText="1"/>
    </xf>
    <xf numFmtId="0" fontId="21" fillId="0" borderId="23" xfId="0" applyFont="1" applyFill="1" applyBorder="1" applyAlignment="1">
      <alignment/>
    </xf>
    <xf numFmtId="0" fontId="20" fillId="0" borderId="53" xfId="0" applyFont="1" applyFill="1" applyBorder="1" applyAlignment="1">
      <alignment/>
    </xf>
    <xf numFmtId="0" fontId="27" fillId="0" borderId="53" xfId="0" applyFont="1" applyFill="1" applyBorder="1" applyAlignment="1">
      <alignment/>
    </xf>
    <xf numFmtId="0" fontId="21" fillId="0" borderId="72" xfId="0" applyFont="1" applyFill="1" applyBorder="1" applyAlignment="1">
      <alignment/>
    </xf>
    <xf numFmtId="0" fontId="22" fillId="0" borderId="53" xfId="0" applyFont="1" applyFill="1" applyBorder="1" applyAlignment="1">
      <alignment/>
    </xf>
    <xf numFmtId="0" fontId="31" fillId="0" borderId="54" xfId="0" applyFont="1" applyFill="1" applyBorder="1" applyAlignment="1">
      <alignment/>
    </xf>
    <xf numFmtId="0" fontId="21" fillId="0" borderId="70" xfId="0" applyFont="1" applyFill="1" applyBorder="1" applyAlignment="1">
      <alignment/>
    </xf>
    <xf numFmtId="0" fontId="22" fillId="0" borderId="30" xfId="0" applyFont="1" applyFill="1" applyBorder="1" applyAlignment="1">
      <alignment horizontal="center" wrapText="1"/>
    </xf>
    <xf numFmtId="0" fontId="21" fillId="0" borderId="61" xfId="0" applyFont="1" applyFill="1" applyBorder="1" applyAlignment="1">
      <alignment/>
    </xf>
    <xf numFmtId="0" fontId="21" fillId="0" borderId="32" xfId="0" applyFont="1" applyFill="1" applyBorder="1" applyAlignment="1">
      <alignment/>
    </xf>
    <xf numFmtId="0" fontId="21" fillId="0" borderId="31" xfId="0" applyFont="1" applyFill="1" applyBorder="1" applyAlignment="1">
      <alignment/>
    </xf>
    <xf numFmtId="0" fontId="21" fillId="0" borderId="111" xfId="0" applyFont="1" applyBorder="1" applyAlignment="1">
      <alignment/>
    </xf>
    <xf numFmtId="0" fontId="27" fillId="0" borderId="48" xfId="0" applyFont="1" applyBorder="1" applyAlignment="1">
      <alignment/>
    </xf>
    <xf numFmtId="0" fontId="20" fillId="0" borderId="66" xfId="0" applyFont="1" applyBorder="1" applyAlignment="1">
      <alignment/>
    </xf>
    <xf numFmtId="0" fontId="0" fillId="0" borderId="26" xfId="0" applyBorder="1" applyAlignment="1">
      <alignment horizontal="right"/>
    </xf>
    <xf numFmtId="0" fontId="35" fillId="0" borderId="112" xfId="0" applyBorder="1" applyAlignment="1">
      <alignment/>
    </xf>
    <xf numFmtId="0" fontId="35" fillId="0" borderId="113" xfId="0" applyBorder="1" applyAlignment="1">
      <alignment/>
    </xf>
    <xf numFmtId="0" fontId="35" fillId="0" borderId="114" xfId="0" applyBorder="1" applyAlignment="1">
      <alignment/>
    </xf>
    <xf numFmtId="0" fontId="35" fillId="0" borderId="115" xfId="0" applyBorder="1" applyAlignment="1">
      <alignment horizontal="left"/>
    </xf>
    <xf numFmtId="0" fontId="35" fillId="0" borderId="116" xfId="0" applyBorder="1" applyAlignment="1">
      <alignment/>
    </xf>
    <xf numFmtId="0" fontId="35" fillId="0" borderId="117" xfId="0" applyBorder="1" applyAlignment="1">
      <alignment/>
    </xf>
    <xf numFmtId="0" fontId="35" fillId="0" borderId="118" xfId="0" applyBorder="1" applyAlignment="1">
      <alignment/>
    </xf>
    <xf numFmtId="0" fontId="35" fillId="0" borderId="119" xfId="0" applyBorder="1" applyAlignment="1">
      <alignment/>
    </xf>
    <xf numFmtId="0" fontId="35" fillId="0" borderId="120" xfId="0" applyBorder="1" applyAlignment="1">
      <alignment horizontal="center"/>
    </xf>
    <xf numFmtId="0" fontId="35" fillId="0" borderId="121" xfId="0" applyBorder="1" applyAlignment="1">
      <alignment/>
    </xf>
    <xf numFmtId="0" fontId="36" fillId="0" borderId="122" xfId="0" applyBorder="1" applyAlignment="1">
      <alignment/>
    </xf>
    <xf numFmtId="0" fontId="36" fillId="0" borderId="0" xfId="0" applyBorder="1" applyAlignment="1">
      <alignment/>
    </xf>
    <xf numFmtId="0" fontId="36" fillId="0" borderId="123" xfId="0" applyBorder="1" applyAlignment="1">
      <alignment/>
    </xf>
    <xf numFmtId="0" fontId="36" fillId="0" borderId="99" xfId="0" applyBorder="1" applyAlignment="1">
      <alignment/>
    </xf>
    <xf numFmtId="0" fontId="36" fillId="0" borderId="122" xfId="0" applyFont="1" applyBorder="1" applyAlignment="1">
      <alignment/>
    </xf>
    <xf numFmtId="3" fontId="36" fillId="0" borderId="0" xfId="0" applyNumberFormat="1" applyBorder="1" applyAlignment="1">
      <alignment horizontal="right"/>
    </xf>
    <xf numFmtId="3" fontId="36" fillId="0" borderId="0" xfId="0" applyNumberFormat="1" applyFont="1" applyBorder="1" applyAlignment="1">
      <alignment horizontal="right"/>
    </xf>
    <xf numFmtId="0" fontId="38" fillId="0" borderId="117" xfId="0" applyBorder="1" applyAlignment="1">
      <alignment/>
    </xf>
    <xf numFmtId="0" fontId="36" fillId="0" borderId="118" xfId="0" applyBorder="1" applyAlignment="1">
      <alignment/>
    </xf>
    <xf numFmtId="0" fontId="36" fillId="0" borderId="124" xfId="0" applyBorder="1" applyAlignment="1">
      <alignment/>
    </xf>
    <xf numFmtId="3" fontId="38" fillId="0" borderId="125" xfId="0" applyNumberFormat="1" applyFont="1" applyBorder="1" applyAlignment="1">
      <alignment horizontal="right"/>
    </xf>
    <xf numFmtId="0" fontId="36" fillId="0" borderId="121" xfId="0" applyBorder="1" applyAlignment="1">
      <alignment/>
    </xf>
    <xf numFmtId="3" fontId="37" fillId="0" borderId="0" xfId="0" applyNumberFormat="1" applyFill="1" applyBorder="1" applyAlignment="1">
      <alignment horizontal="right"/>
    </xf>
    <xf numFmtId="3" fontId="36" fillId="0" borderId="0" xfId="0" applyNumberFormat="1" applyFill="1" applyBorder="1" applyAlignment="1">
      <alignment horizontal="right"/>
    </xf>
    <xf numFmtId="0" fontId="3" fillId="0" borderId="0" xfId="0" applyFont="1" applyAlignment="1">
      <alignment wrapText="1"/>
    </xf>
    <xf numFmtId="0" fontId="20" fillId="0" borderId="66" xfId="0" applyFont="1" applyBorder="1" applyAlignment="1">
      <alignment/>
    </xf>
    <xf numFmtId="0" fontId="20" fillId="0" borderId="126" xfId="0" applyFont="1" applyBorder="1" applyAlignment="1">
      <alignment/>
    </xf>
    <xf numFmtId="0" fontId="27" fillId="0" borderId="126" xfId="0" applyFont="1" applyBorder="1" applyAlignment="1">
      <alignment/>
    </xf>
    <xf numFmtId="0" fontId="27" fillId="0" borderId="73" xfId="0" applyFont="1" applyBorder="1" applyAlignment="1">
      <alignment/>
    </xf>
    <xf numFmtId="0" fontId="22" fillId="0" borderId="71" xfId="0" applyFont="1" applyFill="1" applyBorder="1" applyAlignment="1">
      <alignment horizontal="center" wrapText="1"/>
    </xf>
    <xf numFmtId="0" fontId="0" fillId="0" borderId="67" xfId="0" applyBorder="1" applyAlignment="1">
      <alignment horizontal="center" wrapText="1"/>
    </xf>
    <xf numFmtId="0" fontId="9" fillId="0" borderId="56" xfId="0" applyFont="1" applyFill="1" applyBorder="1" applyAlignment="1">
      <alignment horizontal="center"/>
    </xf>
    <xf numFmtId="0" fontId="9" fillId="0" borderId="53" xfId="0" applyFont="1" applyFill="1" applyBorder="1" applyAlignment="1">
      <alignment horizontal="center"/>
    </xf>
    <xf numFmtId="0" fontId="3" fillId="0" borderId="15" xfId="0" applyFont="1" applyBorder="1" applyAlignment="1">
      <alignment horizontal="center"/>
    </xf>
    <xf numFmtId="0" fontId="3" fillId="0" borderId="4"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3" fillId="0" borderId="0" xfId="0" applyFont="1" applyAlignment="1">
      <alignment horizontal="center" wrapText="1"/>
    </xf>
    <xf numFmtId="0" fontId="0" fillId="0" borderId="0" xfId="0" applyAlignment="1">
      <alignment wrapText="1"/>
    </xf>
    <xf numFmtId="0" fontId="9" fillId="0" borderId="53" xfId="0" applyFont="1" applyFill="1" applyBorder="1" applyAlignment="1">
      <alignment horizontal="center" wrapText="1"/>
    </xf>
    <xf numFmtId="0" fontId="9" fillId="0" borderId="52" xfId="0" applyFont="1" applyFill="1" applyBorder="1" applyAlignment="1">
      <alignment horizontal="center" wrapText="1"/>
    </xf>
    <xf numFmtId="0" fontId="12" fillId="0" borderId="25" xfId="0" applyFont="1" applyBorder="1" applyAlignment="1">
      <alignment/>
    </xf>
    <xf numFmtId="0" fontId="12" fillId="0" borderId="22" xfId="0" applyFont="1" applyBorder="1" applyAlignment="1">
      <alignment/>
    </xf>
    <xf numFmtId="0" fontId="9" fillId="0" borderId="27"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xf>
    <xf numFmtId="0" fontId="3" fillId="0" borderId="25" xfId="0" applyFont="1" applyBorder="1" applyAlignment="1">
      <alignment horizontal="center"/>
    </xf>
    <xf numFmtId="0" fontId="3" fillId="0" borderId="28" xfId="0"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xf>
    <xf numFmtId="0" fontId="3" fillId="0" borderId="52" xfId="0" applyFont="1" applyBorder="1" applyAlignment="1">
      <alignment horizontal="center"/>
    </xf>
    <xf numFmtId="0" fontId="3" fillId="0" borderId="54" xfId="0" applyFont="1" applyBorder="1" applyAlignment="1">
      <alignment horizontal="center"/>
    </xf>
    <xf numFmtId="0" fontId="3" fillId="0" borderId="25" xfId="0" applyFont="1" applyFill="1" applyBorder="1" applyAlignment="1">
      <alignment horizontal="center"/>
    </xf>
    <xf numFmtId="0" fontId="3" fillId="0" borderId="28" xfId="0" applyFont="1" applyFill="1" applyBorder="1" applyAlignment="1">
      <alignment horizontal="center"/>
    </xf>
    <xf numFmtId="0" fontId="3" fillId="0" borderId="25" xfId="0" applyFont="1" applyBorder="1" applyAlignment="1">
      <alignment horizontal="center" wrapText="1"/>
    </xf>
    <xf numFmtId="0" fontId="3" fillId="0" borderId="28" xfId="0" applyFont="1" applyBorder="1" applyAlignment="1">
      <alignment horizontal="center" wrapText="1"/>
    </xf>
    <xf numFmtId="0" fontId="0" fillId="0" borderId="0" xfId="0" applyAlignment="1">
      <alignment/>
    </xf>
    <xf numFmtId="0" fontId="8" fillId="0" borderId="0" xfId="0" applyFont="1" applyAlignment="1">
      <alignment/>
    </xf>
    <xf numFmtId="0" fontId="9" fillId="0" borderId="27" xfId="0" applyFont="1" applyFill="1" applyBorder="1" applyAlignment="1">
      <alignment horizontal="center" wrapText="1"/>
    </xf>
    <xf numFmtId="0" fontId="9" fillId="0" borderId="56" xfId="0" applyFont="1" applyFill="1" applyBorder="1" applyAlignment="1">
      <alignment horizontal="center" wrapText="1"/>
    </xf>
    <xf numFmtId="0" fontId="12" fillId="0" borderId="56" xfId="0" applyFont="1" applyBorder="1" applyAlignment="1">
      <alignment horizontal="center" wrapText="1"/>
    </xf>
    <xf numFmtId="0" fontId="14" fillId="0" borderId="52" xfId="0" applyFont="1" applyFill="1" applyBorder="1" applyAlignment="1">
      <alignment horizontal="center" wrapText="1"/>
    </xf>
    <xf numFmtId="0" fontId="14" fillId="0" borderId="56" xfId="0" applyFont="1" applyFill="1" applyBorder="1" applyAlignment="1">
      <alignment horizontal="center" wrapText="1"/>
    </xf>
    <xf numFmtId="0" fontId="12" fillId="0" borderId="54" xfId="0" applyFont="1" applyBorder="1" applyAlignment="1">
      <alignment horizontal="center" wrapText="1"/>
    </xf>
    <xf numFmtId="0" fontId="9" fillId="0" borderId="52" xfId="0" applyFont="1" applyBorder="1" applyAlignment="1">
      <alignment horizont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0" fillId="0" borderId="127" xfId="0" applyBorder="1" applyAlignment="1">
      <alignment horizontal="center" wrapText="1"/>
    </xf>
    <xf numFmtId="0" fontId="22" fillId="0" borderId="52" xfId="0" applyFont="1" applyFill="1" applyBorder="1" applyAlignment="1">
      <alignment horizontal="center" wrapText="1"/>
    </xf>
    <xf numFmtId="0" fontId="22" fillId="0" borderId="56" xfId="0" applyFont="1" applyFill="1" applyBorder="1" applyAlignment="1">
      <alignment horizontal="center" wrapText="1"/>
    </xf>
    <xf numFmtId="0" fontId="21" fillId="0" borderId="54" xfId="0" applyFont="1" applyBorder="1" applyAlignment="1">
      <alignment horizontal="center" wrapText="1"/>
    </xf>
    <xf numFmtId="0" fontId="21" fillId="0" borderId="47" xfId="0" applyFont="1" applyBorder="1" applyAlignment="1">
      <alignment/>
    </xf>
    <xf numFmtId="0" fontId="21" fillId="0" borderId="57" xfId="0" applyFont="1" applyBorder="1" applyAlignment="1">
      <alignment/>
    </xf>
    <xf numFmtId="0" fontId="21" fillId="0" borderId="50" xfId="0" applyFont="1" applyBorder="1" applyAlignment="1">
      <alignment/>
    </xf>
    <xf numFmtId="0" fontId="27" fillId="0" borderId="48" xfId="0" applyFont="1" applyBorder="1" applyAlignment="1">
      <alignment/>
    </xf>
    <xf numFmtId="0" fontId="27" fillId="0" borderId="58" xfId="0" applyFont="1" applyBorder="1" applyAlignment="1">
      <alignment/>
    </xf>
    <xf numFmtId="0" fontId="27" fillId="0" borderId="51" xfId="0" applyFont="1" applyBorder="1" applyAlignment="1">
      <alignment/>
    </xf>
    <xf numFmtId="0" fontId="22" fillId="0" borderId="27" xfId="0" applyFont="1" applyFill="1" applyBorder="1" applyAlignment="1">
      <alignment horizontal="center" wrapText="1"/>
    </xf>
    <xf numFmtId="0" fontId="15" fillId="0" borderId="54" xfId="0" applyFont="1" applyBorder="1" applyAlignment="1">
      <alignment horizontal="center" wrapText="1"/>
    </xf>
    <xf numFmtId="0" fontId="22" fillId="0" borderId="54" xfId="0" applyFont="1" applyFill="1" applyBorder="1" applyAlignment="1">
      <alignment horizontal="center" wrapText="1"/>
    </xf>
    <xf numFmtId="0" fontId="21" fillId="0" borderId="52" xfId="0" applyFont="1" applyBorder="1" applyAlignment="1">
      <alignment horizontal="center" wrapText="1"/>
    </xf>
    <xf numFmtId="0" fontId="21" fillId="0" borderId="56" xfId="0" applyFont="1" applyBorder="1" applyAlignment="1">
      <alignment horizontal="center" wrapText="1"/>
    </xf>
    <xf numFmtId="0" fontId="12" fillId="0" borderId="28" xfId="0" applyFont="1" applyBorder="1" applyAlignment="1">
      <alignment/>
    </xf>
    <xf numFmtId="0" fontId="22" fillId="0" borderId="34" xfId="0" applyFont="1" applyFill="1" applyBorder="1" applyAlignment="1">
      <alignment horizontal="left"/>
    </xf>
    <xf numFmtId="0" fontId="22" fillId="0" borderId="65" xfId="0" applyFont="1" applyFill="1" applyBorder="1" applyAlignment="1">
      <alignment horizontal="left"/>
    </xf>
    <xf numFmtId="0" fontId="22" fillId="0" borderId="53" xfId="0" applyFont="1" applyFill="1" applyBorder="1" applyAlignment="1">
      <alignment horizontal="center" wrapText="1"/>
    </xf>
    <xf numFmtId="0" fontId="15" fillId="0" borderId="0" xfId="0" applyFont="1" applyAlignment="1">
      <alignment/>
    </xf>
    <xf numFmtId="0" fontId="8" fillId="0" borderId="0" xfId="0" applyFont="1" applyAlignment="1">
      <alignment horizontal="center"/>
    </xf>
    <xf numFmtId="0" fontId="24" fillId="0" borderId="60" xfId="0" applyFont="1" applyBorder="1" applyAlignment="1">
      <alignment horizontal="center"/>
    </xf>
    <xf numFmtId="0" fontId="21" fillId="0" borderId="53" xfId="0" applyFont="1" applyBorder="1" applyAlignment="1">
      <alignment horizontal="center" wrapText="1"/>
    </xf>
    <xf numFmtId="0" fontId="3" fillId="0" borderId="3" xfId="0" applyFont="1" applyBorder="1" applyAlignment="1">
      <alignment horizontal="center"/>
    </xf>
    <xf numFmtId="0" fontId="8" fillId="0" borderId="0" xfId="0" applyFont="1" applyAlignment="1">
      <alignment horizontal="center"/>
    </xf>
    <xf numFmtId="0" fontId="3" fillId="0" borderId="0" xfId="0" applyFont="1" applyAlignment="1">
      <alignment/>
    </xf>
    <xf numFmtId="0" fontId="3" fillId="0" borderId="4" xfId="0" applyFont="1" applyBorder="1" applyAlignment="1">
      <alignment horizontal="center" wrapText="1"/>
    </xf>
    <xf numFmtId="0" fontId="3" fillId="0" borderId="16" xfId="0" applyFont="1" applyBorder="1" applyAlignment="1">
      <alignment horizontal="center" wrapText="1"/>
    </xf>
    <xf numFmtId="0" fontId="3" fillId="0" borderId="44" xfId="0" applyFont="1" applyBorder="1" applyAlignment="1">
      <alignment wrapText="1"/>
    </xf>
    <xf numFmtId="0" fontId="0" fillId="0" borderId="65" xfId="0" applyBorder="1" applyAlignment="1">
      <alignment wrapText="1"/>
    </xf>
    <xf numFmtId="0" fontId="16" fillId="0" borderId="49"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3" fillId="0" borderId="46" xfId="0" applyFont="1" applyBorder="1" applyAlignment="1">
      <alignment horizontal="center"/>
    </xf>
    <xf numFmtId="0" fontId="3" fillId="0" borderId="57" xfId="0" applyFont="1" applyBorder="1" applyAlignment="1">
      <alignment horizontal="center"/>
    </xf>
    <xf numFmtId="0" fontId="0" fillId="0" borderId="2" xfId="0" applyBorder="1" applyAlignment="1">
      <alignment horizontal="center" wrapText="1"/>
    </xf>
    <xf numFmtId="0" fontId="0" fillId="0" borderId="14" xfId="0" applyBorder="1" applyAlignment="1">
      <alignment wrapText="1"/>
    </xf>
    <xf numFmtId="0" fontId="0" fillId="0" borderId="3" xfId="0" applyBorder="1" applyAlignment="1">
      <alignment horizontal="center" wrapText="1"/>
    </xf>
    <xf numFmtId="0" fontId="0" fillId="0" borderId="15" xfId="0" applyBorder="1" applyAlignment="1">
      <alignment wrapText="1"/>
    </xf>
    <xf numFmtId="0" fontId="0" fillId="0" borderId="4" xfId="0" applyBorder="1" applyAlignment="1">
      <alignment horizontal="center" wrapText="1"/>
    </xf>
    <xf numFmtId="0" fontId="0" fillId="0" borderId="35" xfId="0" applyFont="1" applyBorder="1" applyAlignment="1">
      <alignment horizontal="center" wrapText="1"/>
    </xf>
    <xf numFmtId="0" fontId="0" fillId="0" borderId="40" xfId="0" applyFont="1" applyBorder="1" applyAlignment="1">
      <alignment horizontal="center" wrapText="1"/>
    </xf>
    <xf numFmtId="0" fontId="3" fillId="0" borderId="34" xfId="0" applyFont="1" applyBorder="1" applyAlignment="1">
      <alignment horizontal="center"/>
    </xf>
    <xf numFmtId="0" fontId="0" fillId="0" borderId="65" xfId="0" applyBorder="1" applyAlignment="1">
      <alignment horizontal="center"/>
    </xf>
    <xf numFmtId="0" fontId="34" fillId="0" borderId="0" xfId="0" applyFont="1" applyBorder="1" applyAlignment="1">
      <alignment horizontal="center" wrapText="1"/>
    </xf>
    <xf numFmtId="0" fontId="0" fillId="0" borderId="0" xfId="0" applyAlignment="1">
      <alignment horizontal="center" wrapText="1"/>
    </xf>
    <xf numFmtId="0" fontId="0" fillId="0" borderId="50" xfId="0" applyBorder="1" applyAlignment="1">
      <alignment/>
    </xf>
    <xf numFmtId="0" fontId="17" fillId="0" borderId="0" xfId="0" applyFont="1" applyAlignment="1">
      <alignment/>
    </xf>
    <xf numFmtId="0" fontId="17" fillId="0" borderId="0" xfId="0" applyFont="1" applyAlignment="1">
      <alignment/>
    </xf>
    <xf numFmtId="0" fontId="0" fillId="0" borderId="0" xfId="0" applyBorder="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workbookViewId="0" topLeftCell="A1">
      <selection activeCell="F28" sqref="F28"/>
    </sheetView>
  </sheetViews>
  <sheetFormatPr defaultColWidth="9.140625" defaultRowHeight="12.75"/>
  <cols>
    <col min="1" max="1" width="50.7109375" style="0" customWidth="1"/>
    <col min="2" max="6" width="12.8515625" style="0" customWidth="1"/>
  </cols>
  <sheetData>
    <row r="1" ht="12.75">
      <c r="D1" t="s">
        <v>0</v>
      </c>
    </row>
    <row r="3" spans="1:6" ht="12.75">
      <c r="A3" s="492" t="s">
        <v>485</v>
      </c>
      <c r="B3" s="493"/>
      <c r="C3" s="493"/>
      <c r="D3" s="493"/>
      <c r="E3" s="493"/>
      <c r="F3" s="493"/>
    </row>
    <row r="6" ht="13.5" thickBot="1">
      <c r="D6" t="s">
        <v>2</v>
      </c>
    </row>
    <row r="7" spans="1:6" ht="39" thickBot="1">
      <c r="A7" s="3" t="s">
        <v>1</v>
      </c>
      <c r="B7" s="3" t="s">
        <v>224</v>
      </c>
      <c r="C7" s="3" t="s">
        <v>245</v>
      </c>
      <c r="D7" s="3" t="s">
        <v>255</v>
      </c>
      <c r="E7" s="3" t="s">
        <v>427</v>
      </c>
      <c r="F7" s="3" t="s">
        <v>484</v>
      </c>
    </row>
    <row r="8" spans="1:6" ht="12.75">
      <c r="A8" s="4" t="s">
        <v>3</v>
      </c>
      <c r="B8" s="6"/>
      <c r="C8" s="6"/>
      <c r="D8" s="6"/>
      <c r="E8" s="6"/>
      <c r="F8" s="6"/>
    </row>
    <row r="9" spans="1:6" ht="12.75">
      <c r="A9" s="7" t="s">
        <v>4</v>
      </c>
      <c r="B9" s="9">
        <v>29613</v>
      </c>
      <c r="C9" s="9">
        <v>29945</v>
      </c>
      <c r="D9" s="9">
        <v>24341</v>
      </c>
      <c r="E9" s="9">
        <v>5832</v>
      </c>
      <c r="F9" s="9">
        <v>6649</v>
      </c>
    </row>
    <row r="10" spans="1:6" ht="12.75">
      <c r="A10" s="7" t="s">
        <v>5</v>
      </c>
      <c r="B10" s="9">
        <v>2654453</v>
      </c>
      <c r="C10" s="9">
        <v>3826397</v>
      </c>
      <c r="D10" s="9">
        <v>5310201</v>
      </c>
      <c r="E10" s="9">
        <v>5455152</v>
      </c>
      <c r="F10" s="9">
        <v>5349890</v>
      </c>
    </row>
    <row r="11" spans="1:6" ht="12.75">
      <c r="A11" s="7" t="s">
        <v>6</v>
      </c>
      <c r="B11" s="9">
        <v>21620</v>
      </c>
      <c r="C11" s="9">
        <v>12450</v>
      </c>
      <c r="D11" s="9">
        <v>10251</v>
      </c>
      <c r="E11" s="9">
        <v>7278</v>
      </c>
      <c r="F11" s="9">
        <v>10238</v>
      </c>
    </row>
    <row r="12" spans="1:6" ht="12.75">
      <c r="A12" s="7" t="s">
        <v>7</v>
      </c>
      <c r="B12" s="9">
        <v>73577</v>
      </c>
      <c r="C12" s="9">
        <v>70130</v>
      </c>
      <c r="D12" s="9">
        <v>67069</v>
      </c>
      <c r="E12" s="9">
        <v>63472</v>
      </c>
      <c r="F12" s="9">
        <v>60739</v>
      </c>
    </row>
    <row r="13" spans="1:6" ht="12.75">
      <c r="A13" s="10" t="s">
        <v>11</v>
      </c>
      <c r="B13" s="12">
        <f>SUM(B9:B12)</f>
        <v>2779263</v>
      </c>
      <c r="C13" s="12">
        <f>SUM(C9:C12)</f>
        <v>3938922</v>
      </c>
      <c r="D13" s="12">
        <f>SUM(D9:D12)</f>
        <v>5411862</v>
      </c>
      <c r="E13" s="12">
        <f>SUM(E9:E12)</f>
        <v>5531734</v>
      </c>
      <c r="F13" s="12">
        <f>SUM(F9:F12)</f>
        <v>5427516</v>
      </c>
    </row>
    <row r="14" spans="1:6" ht="12.75">
      <c r="A14" s="7" t="s">
        <v>8</v>
      </c>
      <c r="B14" s="9">
        <v>12062</v>
      </c>
      <c r="C14" s="9">
        <v>11321</v>
      </c>
      <c r="D14" s="9">
        <v>9803</v>
      </c>
      <c r="E14" s="9">
        <v>12693</v>
      </c>
      <c r="F14" s="9">
        <v>12100</v>
      </c>
    </row>
    <row r="15" spans="1:6" ht="12.75">
      <c r="A15" s="7" t="s">
        <v>9</v>
      </c>
      <c r="B15" s="9">
        <v>41991</v>
      </c>
      <c r="C15" s="9">
        <v>56410</v>
      </c>
      <c r="D15" s="9">
        <v>62515</v>
      </c>
      <c r="E15" s="9">
        <v>69991</v>
      </c>
      <c r="F15" s="9">
        <v>43800</v>
      </c>
    </row>
    <row r="16" spans="1:6" ht="12.75">
      <c r="A16" s="7" t="s">
        <v>26</v>
      </c>
      <c r="B16" s="9">
        <v>0</v>
      </c>
      <c r="C16" s="9">
        <v>0</v>
      </c>
      <c r="D16" s="9">
        <v>0</v>
      </c>
      <c r="E16" s="9">
        <v>0</v>
      </c>
      <c r="F16" s="9">
        <v>0</v>
      </c>
    </row>
    <row r="17" spans="1:6" ht="12.75">
      <c r="A17" s="7" t="s">
        <v>27</v>
      </c>
      <c r="B17" s="9">
        <v>78191</v>
      </c>
      <c r="C17" s="9">
        <v>125951</v>
      </c>
      <c r="D17" s="9">
        <v>96074</v>
      </c>
      <c r="E17" s="9">
        <v>104494</v>
      </c>
      <c r="F17" s="9">
        <v>519762</v>
      </c>
    </row>
    <row r="18" spans="1:6" ht="12.75">
      <c r="A18" s="7" t="s">
        <v>28</v>
      </c>
      <c r="B18" s="9">
        <v>29465</v>
      </c>
      <c r="C18" s="9">
        <v>24653</v>
      </c>
      <c r="D18" s="9">
        <v>36176</v>
      </c>
      <c r="E18" s="9">
        <v>15615</v>
      </c>
      <c r="F18" s="9">
        <v>45610</v>
      </c>
    </row>
    <row r="19" spans="1:6" ht="12.75">
      <c r="A19" s="10" t="s">
        <v>10</v>
      </c>
      <c r="B19" s="11">
        <f>SUM(B14:B18)</f>
        <v>161709</v>
      </c>
      <c r="C19" s="11">
        <f>SUM(C14:C18)</f>
        <v>218335</v>
      </c>
      <c r="D19" s="11">
        <f>SUM(D14:D18)</f>
        <v>204568</v>
      </c>
      <c r="E19" s="11">
        <f>SUM(E14:E18)</f>
        <v>202793</v>
      </c>
      <c r="F19" s="11">
        <f>SUM(F14:F18)</f>
        <v>621272</v>
      </c>
    </row>
    <row r="20" spans="1:6" ht="12.75">
      <c r="A20" s="13" t="s">
        <v>25</v>
      </c>
      <c r="B20" s="15">
        <f>B19+B13</f>
        <v>2940972</v>
      </c>
      <c r="C20" s="15">
        <f>C19+C13</f>
        <v>4157257</v>
      </c>
      <c r="D20" s="15">
        <f>D19+D13</f>
        <v>5616430</v>
      </c>
      <c r="E20" s="15">
        <f>E19+E13</f>
        <v>5734527</v>
      </c>
      <c r="F20" s="15">
        <f>F19+F13</f>
        <v>6048788</v>
      </c>
    </row>
    <row r="21" spans="1:6" ht="12.75">
      <c r="A21" s="16"/>
      <c r="B21" s="18"/>
      <c r="C21" s="18"/>
      <c r="D21" s="18"/>
      <c r="E21" s="18"/>
      <c r="F21" s="18"/>
    </row>
    <row r="22" spans="1:6" ht="12.75">
      <c r="A22" s="13" t="s">
        <v>12</v>
      </c>
      <c r="B22" s="9"/>
      <c r="C22" s="9"/>
      <c r="D22" s="9"/>
      <c r="E22" s="9"/>
      <c r="F22" s="9"/>
    </row>
    <row r="23" spans="1:6" s="60" customFormat="1" ht="12.75">
      <c r="A23" s="13" t="s">
        <v>256</v>
      </c>
      <c r="B23" s="15">
        <v>2226999</v>
      </c>
      <c r="C23" s="15">
        <v>3458716</v>
      </c>
      <c r="D23" s="15">
        <v>4667422</v>
      </c>
      <c r="E23" s="15">
        <v>4827832</v>
      </c>
      <c r="F23" s="15">
        <v>4164929</v>
      </c>
    </row>
    <row r="24" spans="1:6" s="60" customFormat="1" ht="12.75">
      <c r="A24" s="13" t="s">
        <v>257</v>
      </c>
      <c r="B24" s="15">
        <v>11008</v>
      </c>
      <c r="C24" s="15">
        <v>-88396</v>
      </c>
      <c r="D24" s="15">
        <v>73198</v>
      </c>
      <c r="E24" s="15">
        <v>59670</v>
      </c>
      <c r="F24" s="15">
        <v>509442</v>
      </c>
    </row>
    <row r="25" spans="1:6" ht="12.75">
      <c r="A25" s="7" t="s">
        <v>13</v>
      </c>
      <c r="B25" s="9">
        <v>217836</v>
      </c>
      <c r="C25" s="9">
        <v>303539</v>
      </c>
      <c r="D25" s="9">
        <v>293148</v>
      </c>
      <c r="E25" s="9">
        <v>278299</v>
      </c>
      <c r="F25" s="9">
        <v>1161692</v>
      </c>
    </row>
    <row r="26" spans="1:6" ht="12.75">
      <c r="A26" s="7" t="s">
        <v>14</v>
      </c>
      <c r="B26" s="9">
        <v>388572</v>
      </c>
      <c r="C26" s="9">
        <v>244398</v>
      </c>
      <c r="D26" s="9">
        <v>523610</v>
      </c>
      <c r="E26" s="9">
        <v>508287</v>
      </c>
      <c r="F26" s="9">
        <v>156795</v>
      </c>
    </row>
    <row r="27" spans="1:6" ht="12.75">
      <c r="A27" s="7" t="s">
        <v>451</v>
      </c>
      <c r="B27" s="9">
        <v>96557</v>
      </c>
      <c r="C27" s="9">
        <v>239000</v>
      </c>
      <c r="D27" s="9">
        <v>59052</v>
      </c>
      <c r="E27" s="9">
        <v>60439</v>
      </c>
      <c r="F27" s="9">
        <v>55930</v>
      </c>
    </row>
    <row r="28" spans="1:6" s="60" customFormat="1" ht="12.75">
      <c r="A28" s="128" t="s">
        <v>258</v>
      </c>
      <c r="B28" s="129">
        <f>SUM(B25:B27)</f>
        <v>702965</v>
      </c>
      <c r="C28" s="129">
        <f>SUM(C25:C27)</f>
        <v>786937</v>
      </c>
      <c r="D28" s="129">
        <f>SUM(D25:D27)</f>
        <v>875810</v>
      </c>
      <c r="E28" s="129">
        <f>SUM(E25:E27)</f>
        <v>847025</v>
      </c>
      <c r="F28" s="129">
        <f>SUM(F25:F27)</f>
        <v>1374417</v>
      </c>
    </row>
    <row r="29" spans="1:6" ht="13.5" thickBot="1">
      <c r="A29" s="22" t="s">
        <v>15</v>
      </c>
      <c r="B29" s="24">
        <f>SUM(B23:B27)</f>
        <v>2940972</v>
      </c>
      <c r="C29" s="24">
        <f>SUM(C23:C27)</f>
        <v>4157257</v>
      </c>
      <c r="D29" s="24">
        <f>SUM(D23:D27)</f>
        <v>5616430</v>
      </c>
      <c r="E29" s="24">
        <f>SUM(E23:E27)</f>
        <v>5734527</v>
      </c>
      <c r="F29" s="24">
        <f>SUM(F23:F27)</f>
        <v>6048788</v>
      </c>
    </row>
  </sheetData>
  <mergeCells count="1">
    <mergeCell ref="A3:F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2:F46"/>
  <sheetViews>
    <sheetView workbookViewId="0" topLeftCell="A14">
      <selection activeCell="F30" sqref="F30"/>
    </sheetView>
  </sheetViews>
  <sheetFormatPr defaultColWidth="9.140625" defaultRowHeight="12.75"/>
  <cols>
    <col min="1" max="1" width="4.57421875" style="0" customWidth="1"/>
    <col min="2" max="2" width="46.7109375" style="0" customWidth="1"/>
  </cols>
  <sheetData>
    <row r="2" ht="12.75">
      <c r="D2" t="s">
        <v>60</v>
      </c>
    </row>
    <row r="4" spans="2:5" ht="12.75">
      <c r="B4" s="485" t="s">
        <v>651</v>
      </c>
      <c r="C4" s="485"/>
      <c r="D4" s="485"/>
      <c r="E4" s="485"/>
    </row>
    <row r="5" spans="2:5" ht="12.75">
      <c r="B5" s="486"/>
      <c r="C5" s="486"/>
      <c r="D5" s="486"/>
      <c r="E5" s="486"/>
    </row>
    <row r="6" ht="12.75">
      <c r="D6" t="s">
        <v>2</v>
      </c>
    </row>
    <row r="7" ht="13.5" thickBot="1"/>
    <row r="8" spans="2:5" ht="12.75">
      <c r="B8" s="483" t="s">
        <v>1</v>
      </c>
      <c r="C8" s="52" t="s">
        <v>33</v>
      </c>
      <c r="D8" s="52" t="s">
        <v>188</v>
      </c>
      <c r="E8" s="481" t="s">
        <v>31</v>
      </c>
    </row>
    <row r="9" spans="2:5" ht="13.5" thickBot="1">
      <c r="B9" s="484"/>
      <c r="C9" s="480" t="s">
        <v>61</v>
      </c>
      <c r="D9" s="480"/>
      <c r="E9" s="482"/>
    </row>
    <row r="10" spans="2:6" ht="12.75">
      <c r="B10" s="7" t="s">
        <v>278</v>
      </c>
      <c r="C10" s="229">
        <v>132642</v>
      </c>
      <c r="D10" s="229">
        <v>134220</v>
      </c>
      <c r="E10" s="229">
        <v>120361</v>
      </c>
      <c r="F10" t="s">
        <v>650</v>
      </c>
    </row>
    <row r="11" spans="2:6" ht="12.75">
      <c r="B11" s="7" t="s">
        <v>63</v>
      </c>
      <c r="C11" s="229">
        <v>42439</v>
      </c>
      <c r="D11" s="229">
        <v>43937</v>
      </c>
      <c r="E11" s="229">
        <v>39009</v>
      </c>
      <c r="F11" t="s">
        <v>650</v>
      </c>
    </row>
    <row r="12" spans="2:6" ht="12.75">
      <c r="B12" s="7" t="s">
        <v>279</v>
      </c>
      <c r="C12" s="229">
        <v>138195</v>
      </c>
      <c r="D12" s="229">
        <v>179196</v>
      </c>
      <c r="E12" s="229">
        <v>144310</v>
      </c>
      <c r="F12" t="s">
        <v>650</v>
      </c>
    </row>
    <row r="13" spans="2:6" ht="12.75">
      <c r="B13" s="7" t="s">
        <v>459</v>
      </c>
      <c r="C13" s="8">
        <v>19800</v>
      </c>
      <c r="D13" s="8">
        <v>19805</v>
      </c>
      <c r="E13" s="8">
        <v>6211</v>
      </c>
      <c r="F13" t="s">
        <v>650</v>
      </c>
    </row>
    <row r="14" spans="2:6" ht="12.75">
      <c r="B14" s="7" t="s">
        <v>280</v>
      </c>
      <c r="C14" s="8">
        <v>18000</v>
      </c>
      <c r="D14" s="8">
        <v>18445</v>
      </c>
      <c r="E14" s="8">
        <v>22663</v>
      </c>
      <c r="F14" t="s">
        <v>650</v>
      </c>
    </row>
    <row r="15" spans="2:6" ht="12.75">
      <c r="B15" s="7" t="s">
        <v>139</v>
      </c>
      <c r="C15" s="8">
        <v>19483</v>
      </c>
      <c r="D15" s="8">
        <v>19483</v>
      </c>
      <c r="E15" s="8">
        <v>20621</v>
      </c>
      <c r="F15" t="s">
        <v>650</v>
      </c>
    </row>
    <row r="16" spans="2:6" ht="12.75">
      <c r="B16" s="7" t="s">
        <v>140</v>
      </c>
      <c r="C16" s="8">
        <v>112782</v>
      </c>
      <c r="D16" s="8">
        <v>142171</v>
      </c>
      <c r="E16" s="8">
        <v>63775</v>
      </c>
      <c r="F16" t="s">
        <v>650</v>
      </c>
    </row>
    <row r="17" spans="2:6" ht="12.75">
      <c r="B17" s="7" t="s">
        <v>460</v>
      </c>
      <c r="C17" s="8">
        <v>0</v>
      </c>
      <c r="D17" s="8">
        <v>9558</v>
      </c>
      <c r="E17" s="8">
        <v>9557</v>
      </c>
      <c r="F17" t="s">
        <v>650</v>
      </c>
    </row>
    <row r="18" spans="2:5" ht="12.75">
      <c r="B18" s="7" t="s">
        <v>283</v>
      </c>
      <c r="C18" s="8">
        <v>0</v>
      </c>
      <c r="D18" s="8">
        <v>0</v>
      </c>
      <c r="E18" s="8">
        <v>0</v>
      </c>
    </row>
    <row r="19" spans="2:6" ht="12.75">
      <c r="B19" s="7" t="s">
        <v>298</v>
      </c>
      <c r="C19" s="8">
        <v>150</v>
      </c>
      <c r="D19" s="8">
        <v>150</v>
      </c>
      <c r="E19" s="8">
        <v>8803</v>
      </c>
      <c r="F19" t="s">
        <v>650</v>
      </c>
    </row>
    <row r="20" spans="2:5" ht="12.75">
      <c r="B20" s="7" t="s">
        <v>69</v>
      </c>
      <c r="C20" s="8">
        <v>0</v>
      </c>
      <c r="D20" s="8">
        <v>0</v>
      </c>
      <c r="E20" s="9">
        <v>58</v>
      </c>
    </row>
    <row r="21" spans="2:5" ht="12.75">
      <c r="B21" s="7" t="s">
        <v>70</v>
      </c>
      <c r="C21" s="8">
        <v>10523</v>
      </c>
      <c r="D21" s="8">
        <v>10523</v>
      </c>
      <c r="E21" s="9">
        <v>9958</v>
      </c>
    </row>
    <row r="22" spans="2:5" ht="12.75">
      <c r="B22" s="7" t="s">
        <v>71</v>
      </c>
      <c r="C22" s="8">
        <v>6910</v>
      </c>
      <c r="D22" s="8">
        <v>7177</v>
      </c>
      <c r="E22" s="9">
        <v>8172</v>
      </c>
    </row>
    <row r="23" spans="2:5" ht="12.75">
      <c r="B23" s="7" t="s">
        <v>225</v>
      </c>
      <c r="C23" s="8">
        <v>0</v>
      </c>
      <c r="D23" s="8">
        <v>0</v>
      </c>
      <c r="E23" s="9">
        <v>0</v>
      </c>
    </row>
    <row r="24" spans="2:5" ht="12.75">
      <c r="B24" s="7" t="s">
        <v>73</v>
      </c>
      <c r="C24" s="8">
        <v>1806</v>
      </c>
      <c r="D24" s="8">
        <v>1806</v>
      </c>
      <c r="E24" s="9">
        <v>1627</v>
      </c>
    </row>
    <row r="25" spans="2:5" ht="12.75">
      <c r="B25" s="7" t="s">
        <v>74</v>
      </c>
      <c r="C25" s="8">
        <v>500</v>
      </c>
      <c r="D25" s="8">
        <v>2084</v>
      </c>
      <c r="E25" s="9">
        <v>1608</v>
      </c>
    </row>
    <row r="26" spans="2:5" ht="12.75">
      <c r="B26" s="7" t="s">
        <v>75</v>
      </c>
      <c r="C26" s="8">
        <v>500</v>
      </c>
      <c r="D26" s="8">
        <v>500</v>
      </c>
      <c r="E26" s="9">
        <v>350</v>
      </c>
    </row>
    <row r="27" spans="2:5" ht="12.75">
      <c r="B27" s="7" t="s">
        <v>76</v>
      </c>
      <c r="C27" s="8">
        <v>1425</v>
      </c>
      <c r="D27" s="8">
        <v>1425</v>
      </c>
      <c r="E27" s="9">
        <v>1593</v>
      </c>
    </row>
    <row r="28" spans="2:5" ht="12.75">
      <c r="B28" s="7" t="s">
        <v>77</v>
      </c>
      <c r="C28" s="8">
        <v>928</v>
      </c>
      <c r="D28" s="8">
        <v>928</v>
      </c>
      <c r="E28" s="9">
        <v>948</v>
      </c>
    </row>
    <row r="29" spans="2:5" ht="12.75">
      <c r="B29" s="7" t="s">
        <v>78</v>
      </c>
      <c r="C29" s="8">
        <v>499</v>
      </c>
      <c r="D29" s="8">
        <v>499</v>
      </c>
      <c r="E29" s="9">
        <v>398</v>
      </c>
    </row>
    <row r="30" spans="2:5" ht="12.75">
      <c r="B30" s="7" t="s">
        <v>79</v>
      </c>
      <c r="C30" s="8">
        <v>520</v>
      </c>
      <c r="D30" s="8">
        <v>520</v>
      </c>
      <c r="E30" s="9">
        <v>312</v>
      </c>
    </row>
    <row r="31" spans="2:5" ht="12.75">
      <c r="B31" s="7" t="s">
        <v>80</v>
      </c>
      <c r="C31" s="8"/>
      <c r="D31" s="8"/>
      <c r="E31" s="9"/>
    </row>
    <row r="32" spans="2:5" ht="12.75">
      <c r="B32" s="7" t="s">
        <v>226</v>
      </c>
      <c r="C32" s="8">
        <v>360</v>
      </c>
      <c r="D32" s="8">
        <v>360</v>
      </c>
      <c r="E32" s="9">
        <v>665</v>
      </c>
    </row>
    <row r="33" spans="2:5" ht="12.75">
      <c r="B33" s="34" t="s">
        <v>462</v>
      </c>
      <c r="C33" s="8"/>
      <c r="D33" s="8">
        <v>56</v>
      </c>
      <c r="E33" s="9"/>
    </row>
    <row r="34" spans="2:5" ht="12.75">
      <c r="B34" s="34" t="s">
        <v>300</v>
      </c>
      <c r="C34" s="8"/>
      <c r="D34" s="8">
        <v>472</v>
      </c>
      <c r="E34" s="9">
        <v>472</v>
      </c>
    </row>
    <row r="35" spans="2:5" ht="12.75">
      <c r="B35" s="34" t="s">
        <v>247</v>
      </c>
      <c r="C35" s="8"/>
      <c r="D35" s="8">
        <v>3391</v>
      </c>
      <c r="E35" s="9">
        <v>1687</v>
      </c>
    </row>
    <row r="36" spans="2:5" ht="12.75">
      <c r="B36" s="7" t="s">
        <v>299</v>
      </c>
      <c r="C36" s="8"/>
      <c r="D36" s="8">
        <v>2825</v>
      </c>
      <c r="E36" s="9">
        <v>2825</v>
      </c>
    </row>
    <row r="37" spans="2:6" ht="12.75">
      <c r="B37" s="7" t="s">
        <v>142</v>
      </c>
      <c r="C37" s="230">
        <v>0</v>
      </c>
      <c r="D37" s="230">
        <v>38343</v>
      </c>
      <c r="E37" s="230">
        <v>38343</v>
      </c>
      <c r="F37" t="s">
        <v>650</v>
      </c>
    </row>
    <row r="38" spans="2:5" ht="12.75">
      <c r="B38" s="7" t="s">
        <v>461</v>
      </c>
      <c r="C38" s="230">
        <v>0</v>
      </c>
      <c r="D38" s="230">
        <v>0</v>
      </c>
      <c r="E38" s="230">
        <v>0</v>
      </c>
    </row>
    <row r="39" spans="2:5" ht="12.75">
      <c r="B39" s="10" t="s">
        <v>84</v>
      </c>
      <c r="C39" s="11">
        <f>SUM(C10:C38)</f>
        <v>507462</v>
      </c>
      <c r="D39" s="11">
        <f>SUM(D10:D38)</f>
        <v>637874</v>
      </c>
      <c r="E39" s="12">
        <f>SUM(E10:E38)</f>
        <v>504326</v>
      </c>
    </row>
    <row r="40" spans="2:6" ht="12.75">
      <c r="B40" s="7" t="s">
        <v>85</v>
      </c>
      <c r="C40" s="231">
        <v>550</v>
      </c>
      <c r="D40" s="230">
        <v>2697</v>
      </c>
      <c r="E40" s="9"/>
      <c r="F40" t="s">
        <v>650</v>
      </c>
    </row>
    <row r="41" spans="2:5" ht="12.75">
      <c r="B41" s="10" t="s">
        <v>86</v>
      </c>
      <c r="C41" s="11">
        <f>SUM(C39:C40)</f>
        <v>508012</v>
      </c>
      <c r="D41" s="11">
        <f>SUM(D39:D40)</f>
        <v>640571</v>
      </c>
      <c r="E41" s="12">
        <f>SUM(E39:E40)</f>
        <v>504326</v>
      </c>
    </row>
    <row r="42" spans="2:6" ht="12.75">
      <c r="B42" s="7" t="s">
        <v>83</v>
      </c>
      <c r="C42" s="231">
        <v>317000</v>
      </c>
      <c r="D42" s="230">
        <v>317000</v>
      </c>
      <c r="E42" s="8">
        <v>291459</v>
      </c>
      <c r="F42" t="s">
        <v>650</v>
      </c>
    </row>
    <row r="43" spans="2:6" ht="12.75">
      <c r="B43" s="7" t="s">
        <v>82</v>
      </c>
      <c r="C43" s="231">
        <v>243543</v>
      </c>
      <c r="D43" s="230">
        <v>243543</v>
      </c>
      <c r="E43" s="8">
        <v>236760</v>
      </c>
      <c r="F43" t="s">
        <v>650</v>
      </c>
    </row>
    <row r="44" spans="2:6" ht="12.75">
      <c r="B44" s="7" t="s">
        <v>146</v>
      </c>
      <c r="C44" s="8">
        <v>442200</v>
      </c>
      <c r="D44" s="8">
        <v>380200</v>
      </c>
      <c r="E44" s="8">
        <v>0</v>
      </c>
      <c r="F44" t="s">
        <v>650</v>
      </c>
    </row>
    <row r="45" spans="2:6" ht="12.75">
      <c r="B45" s="7" t="s">
        <v>87</v>
      </c>
      <c r="C45" s="8">
        <v>0</v>
      </c>
      <c r="D45" s="8">
        <v>0</v>
      </c>
      <c r="E45" s="8">
        <v>6010</v>
      </c>
      <c r="F45" t="s">
        <v>650</v>
      </c>
    </row>
    <row r="46" spans="2:5" ht="13.5" thickBot="1">
      <c r="B46" s="22" t="s">
        <v>45</v>
      </c>
      <c r="C46" s="23">
        <f>SUM(C41:C45)</f>
        <v>1510755</v>
      </c>
      <c r="D46" s="23">
        <f>SUM(D41:D45)</f>
        <v>1581314</v>
      </c>
      <c r="E46" s="24">
        <f>SUM(E41:E45)</f>
        <v>1038555</v>
      </c>
    </row>
  </sheetData>
  <mergeCells count="4">
    <mergeCell ref="C9:D9"/>
    <mergeCell ref="E8:E9"/>
    <mergeCell ref="B8:B9"/>
    <mergeCell ref="B4:E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45"/>
  <sheetViews>
    <sheetView workbookViewId="0" topLeftCell="A12">
      <selection activeCell="C46" sqref="C46"/>
    </sheetView>
  </sheetViews>
  <sheetFormatPr defaultColWidth="9.140625" defaultRowHeight="12.75"/>
  <cols>
    <col min="2" max="2" width="37.7109375" style="0" customWidth="1"/>
  </cols>
  <sheetData>
    <row r="1" ht="12.75">
      <c r="D1" t="s">
        <v>190</v>
      </c>
    </row>
    <row r="3" spans="1:5" ht="12.75">
      <c r="A3" s="485" t="s">
        <v>568</v>
      </c>
      <c r="B3" s="471"/>
      <c r="C3" s="471"/>
      <c r="D3" s="471"/>
      <c r="E3" s="471"/>
    </row>
    <row r="4" spans="1:5" ht="12.75">
      <c r="A4" s="471"/>
      <c r="B4" s="471"/>
      <c r="C4" s="471"/>
      <c r="D4" s="471"/>
      <c r="E4" s="471"/>
    </row>
    <row r="5" ht="12.75">
      <c r="D5" t="s">
        <v>2</v>
      </c>
    </row>
    <row r="6" ht="13.5" thickBot="1"/>
    <row r="7" spans="2:5" ht="12.75">
      <c r="B7" s="483" t="s">
        <v>1</v>
      </c>
      <c r="C7" s="52" t="s">
        <v>33</v>
      </c>
      <c r="D7" s="52" t="s">
        <v>188</v>
      </c>
      <c r="E7" s="481" t="s">
        <v>31</v>
      </c>
    </row>
    <row r="8" spans="2:5" ht="13.5" thickBot="1">
      <c r="B8" s="484"/>
      <c r="C8" s="480" t="s">
        <v>61</v>
      </c>
      <c r="D8" s="480"/>
      <c r="E8" s="482"/>
    </row>
    <row r="9" spans="2:5" ht="12.75">
      <c r="B9" s="34" t="s">
        <v>62</v>
      </c>
      <c r="C9" s="20">
        <v>73</v>
      </c>
      <c r="D9" s="20">
        <v>518</v>
      </c>
      <c r="E9" s="21">
        <v>518</v>
      </c>
    </row>
    <row r="10" spans="2:5" ht="12.75">
      <c r="B10" s="7" t="s">
        <v>63</v>
      </c>
      <c r="C10" s="8">
        <v>27</v>
      </c>
      <c r="D10" s="8">
        <v>148</v>
      </c>
      <c r="E10" s="9">
        <v>157</v>
      </c>
    </row>
    <row r="11" spans="2:5" ht="12.75">
      <c r="B11" s="7" t="s">
        <v>64</v>
      </c>
      <c r="C11" s="8">
        <v>430</v>
      </c>
      <c r="D11" s="8">
        <v>567</v>
      </c>
      <c r="E11" s="9">
        <v>570</v>
      </c>
    </row>
    <row r="12" spans="2:5" ht="12.75">
      <c r="B12" s="7" t="s">
        <v>65</v>
      </c>
      <c r="C12" s="8">
        <v>0</v>
      </c>
      <c r="D12" s="8">
        <v>0</v>
      </c>
      <c r="E12" s="9">
        <v>8</v>
      </c>
    </row>
    <row r="13" spans="2:5" ht="12.75">
      <c r="B13" s="7" t="s">
        <v>66</v>
      </c>
      <c r="C13" s="8">
        <v>0</v>
      </c>
      <c r="D13" s="8">
        <v>0</v>
      </c>
      <c r="E13" s="9">
        <v>0</v>
      </c>
    </row>
    <row r="14" spans="2:5" ht="12.75">
      <c r="B14" s="7" t="s">
        <v>67</v>
      </c>
      <c r="C14" s="8">
        <v>0</v>
      </c>
      <c r="D14" s="8">
        <v>0</v>
      </c>
      <c r="E14" s="9">
        <v>0</v>
      </c>
    </row>
    <row r="15" spans="2:5" ht="12.75">
      <c r="B15" s="7" t="s">
        <v>68</v>
      </c>
      <c r="C15" s="8">
        <v>25</v>
      </c>
      <c r="D15" s="8">
        <v>25</v>
      </c>
      <c r="E15" s="9">
        <v>5</v>
      </c>
    </row>
    <row r="16" spans="2:5" ht="12.75">
      <c r="B16" s="7" t="s">
        <v>69</v>
      </c>
      <c r="C16" s="8">
        <v>0</v>
      </c>
      <c r="D16" s="8">
        <v>0</v>
      </c>
      <c r="E16" s="9">
        <v>0</v>
      </c>
    </row>
    <row r="17" spans="2:5" ht="12.75">
      <c r="B17" s="7" t="s">
        <v>70</v>
      </c>
      <c r="C17" s="8">
        <v>0</v>
      </c>
      <c r="D17" s="8">
        <v>0</v>
      </c>
      <c r="E17" s="9">
        <v>0</v>
      </c>
    </row>
    <row r="18" spans="2:5" ht="12.75">
      <c r="B18" s="7" t="s">
        <v>71</v>
      </c>
      <c r="C18" s="8">
        <v>0</v>
      </c>
      <c r="D18" s="8">
        <v>0</v>
      </c>
      <c r="E18" s="9">
        <v>0</v>
      </c>
    </row>
    <row r="19" spans="2:5" ht="12.75">
      <c r="B19" s="7" t="s">
        <v>72</v>
      </c>
      <c r="C19" s="8">
        <v>0</v>
      </c>
      <c r="D19" s="8">
        <v>0</v>
      </c>
      <c r="E19" s="9">
        <v>0</v>
      </c>
    </row>
    <row r="20" spans="2:5" ht="12.75">
      <c r="B20" s="7" t="s">
        <v>73</v>
      </c>
      <c r="C20" s="8">
        <v>0</v>
      </c>
      <c r="D20" s="8">
        <v>0</v>
      </c>
      <c r="E20" s="9">
        <v>0</v>
      </c>
    </row>
    <row r="21" spans="2:5" ht="12.75">
      <c r="B21" s="7" t="s">
        <v>74</v>
      </c>
      <c r="C21" s="8">
        <v>0</v>
      </c>
      <c r="D21" s="8">
        <v>0</v>
      </c>
      <c r="E21" s="9">
        <v>0</v>
      </c>
    </row>
    <row r="22" spans="2:5" ht="12.75">
      <c r="B22" s="7" t="s">
        <v>75</v>
      </c>
      <c r="C22" s="8">
        <v>0</v>
      </c>
      <c r="D22" s="8">
        <v>0</v>
      </c>
      <c r="E22" s="9">
        <v>0</v>
      </c>
    </row>
    <row r="23" spans="2:5" ht="12.75">
      <c r="B23" s="7" t="s">
        <v>76</v>
      </c>
      <c r="C23" s="8">
        <v>0</v>
      </c>
      <c r="D23" s="8">
        <v>0</v>
      </c>
      <c r="E23" s="9">
        <v>0</v>
      </c>
    </row>
    <row r="24" spans="2:5" ht="12.75">
      <c r="B24" s="7" t="s">
        <v>77</v>
      </c>
      <c r="C24" s="8">
        <v>0</v>
      </c>
      <c r="D24" s="8">
        <v>0</v>
      </c>
      <c r="E24" s="9">
        <v>0</v>
      </c>
    </row>
    <row r="25" spans="2:5" ht="12.75">
      <c r="B25" s="7" t="s">
        <v>78</v>
      </c>
      <c r="C25" s="8">
        <v>0</v>
      </c>
      <c r="D25" s="8">
        <v>0</v>
      </c>
      <c r="E25" s="9">
        <v>0</v>
      </c>
    </row>
    <row r="26" spans="2:5" ht="12.75">
      <c r="B26" s="7" t="s">
        <v>79</v>
      </c>
      <c r="C26" s="8">
        <v>0</v>
      </c>
      <c r="D26" s="8">
        <v>0</v>
      </c>
      <c r="E26" s="9">
        <v>0</v>
      </c>
    </row>
    <row r="27" spans="2:5" ht="12.75">
      <c r="B27" s="7" t="s">
        <v>80</v>
      </c>
      <c r="C27" s="8">
        <v>0</v>
      </c>
      <c r="D27" s="8">
        <v>0</v>
      </c>
      <c r="E27" s="9">
        <v>0</v>
      </c>
    </row>
    <row r="28" spans="2:5" ht="12.75">
      <c r="B28" s="7" t="s">
        <v>147</v>
      </c>
      <c r="C28" s="8">
        <v>0</v>
      </c>
      <c r="D28" s="8">
        <v>0</v>
      </c>
      <c r="E28" s="9">
        <v>0</v>
      </c>
    </row>
    <row r="29" spans="2:5" ht="12.75">
      <c r="B29" s="7" t="s">
        <v>150</v>
      </c>
      <c r="C29" s="8">
        <v>0</v>
      </c>
      <c r="D29" s="8">
        <v>0</v>
      </c>
      <c r="E29" s="9">
        <v>0</v>
      </c>
    </row>
    <row r="30" spans="2:5" ht="12.75">
      <c r="B30" s="7" t="s">
        <v>139</v>
      </c>
      <c r="C30" s="8">
        <v>0</v>
      </c>
      <c r="D30" s="8">
        <v>0</v>
      </c>
      <c r="E30" s="9">
        <v>0</v>
      </c>
    </row>
    <row r="31" spans="2:5" ht="12.75">
      <c r="B31" s="7" t="s">
        <v>140</v>
      </c>
      <c r="C31" s="8">
        <v>0</v>
      </c>
      <c r="D31" s="8">
        <v>0</v>
      </c>
      <c r="E31" s="9">
        <v>0</v>
      </c>
    </row>
    <row r="32" spans="2:5" ht="12.75">
      <c r="B32" s="7" t="s">
        <v>301</v>
      </c>
      <c r="C32" s="8">
        <v>0</v>
      </c>
      <c r="D32" s="8">
        <v>0</v>
      </c>
      <c r="E32" s="9">
        <v>0</v>
      </c>
    </row>
    <row r="33" spans="2:5" ht="12.75">
      <c r="B33" s="7" t="s">
        <v>141</v>
      </c>
      <c r="C33" s="8">
        <v>0</v>
      </c>
      <c r="D33" s="8">
        <v>0</v>
      </c>
      <c r="E33" s="9">
        <v>0</v>
      </c>
    </row>
    <row r="34" spans="2:5" ht="12.75">
      <c r="B34" s="7" t="s">
        <v>189</v>
      </c>
      <c r="C34" s="8">
        <v>0</v>
      </c>
      <c r="D34" s="8">
        <v>0</v>
      </c>
      <c r="E34" s="9">
        <v>0</v>
      </c>
    </row>
    <row r="35" spans="2:5" ht="12.75">
      <c r="B35" s="7" t="s">
        <v>81</v>
      </c>
      <c r="C35" s="8">
        <v>0</v>
      </c>
      <c r="D35" s="8">
        <v>0</v>
      </c>
      <c r="E35" s="9">
        <v>0</v>
      </c>
    </row>
    <row r="36" spans="2:5" ht="12.75">
      <c r="B36" s="7" t="s">
        <v>142</v>
      </c>
      <c r="C36" s="8">
        <v>0</v>
      </c>
      <c r="D36" s="8">
        <v>0</v>
      </c>
      <c r="E36" s="9">
        <v>0</v>
      </c>
    </row>
    <row r="37" spans="2:5" ht="12.75">
      <c r="B37" s="10" t="s">
        <v>84</v>
      </c>
      <c r="C37" s="11">
        <f>SUM(C9:C36)</f>
        <v>555</v>
      </c>
      <c r="D37" s="11">
        <f>SUM(D9:D36)</f>
        <v>1258</v>
      </c>
      <c r="E37" s="12">
        <f>SUM(E9:E36)</f>
        <v>1258</v>
      </c>
    </row>
    <row r="38" spans="2:5" ht="12.75">
      <c r="B38" s="7" t="s">
        <v>85</v>
      </c>
      <c r="C38" s="8">
        <v>0</v>
      </c>
      <c r="D38" s="8">
        <v>0</v>
      </c>
      <c r="E38" s="9">
        <v>0</v>
      </c>
    </row>
    <row r="39" spans="2:5" ht="12.75">
      <c r="B39" s="10" t="s">
        <v>86</v>
      </c>
      <c r="C39" s="11">
        <f>SUM(C37:C38)</f>
        <v>555</v>
      </c>
      <c r="D39" s="11">
        <f>SUM(D37:D38)</f>
        <v>1258</v>
      </c>
      <c r="E39" s="12">
        <f>SUM(E37:E38)</f>
        <v>1258</v>
      </c>
    </row>
    <row r="40" spans="2:5" ht="12.75">
      <c r="B40" s="7" t="s">
        <v>83</v>
      </c>
      <c r="C40" s="8">
        <v>0</v>
      </c>
      <c r="D40" s="8">
        <v>0</v>
      </c>
      <c r="E40" s="9">
        <v>0</v>
      </c>
    </row>
    <row r="41" spans="2:5" ht="12.75">
      <c r="B41" s="7" t="s">
        <v>82</v>
      </c>
      <c r="C41" s="8">
        <v>0</v>
      </c>
      <c r="D41" s="8">
        <v>0</v>
      </c>
      <c r="E41" s="9">
        <v>0</v>
      </c>
    </row>
    <row r="42" spans="2:5" ht="12.75">
      <c r="B42" s="7" t="s">
        <v>146</v>
      </c>
      <c r="C42" s="8">
        <v>0</v>
      </c>
      <c r="D42" s="8">
        <v>0</v>
      </c>
      <c r="E42" s="9">
        <v>0</v>
      </c>
    </row>
    <row r="43" spans="2:5" ht="12.75">
      <c r="B43" s="7" t="s">
        <v>87</v>
      </c>
      <c r="C43" s="8">
        <v>0</v>
      </c>
      <c r="D43" s="8">
        <v>0</v>
      </c>
      <c r="E43" s="9">
        <v>0</v>
      </c>
    </row>
    <row r="44" spans="2:5" ht="12.75">
      <c r="B44" s="7"/>
      <c r="C44" s="8"/>
      <c r="D44" s="8"/>
      <c r="E44" s="9"/>
    </row>
    <row r="45" spans="2:5" ht="13.5" thickBot="1">
      <c r="B45" s="22" t="s">
        <v>45</v>
      </c>
      <c r="C45" s="23">
        <f>SUM(C39:C43)</f>
        <v>555</v>
      </c>
      <c r="D45" s="23">
        <f>SUM(D39:D43)</f>
        <v>1258</v>
      </c>
      <c r="E45" s="24">
        <f>SUM(E39:E43)</f>
        <v>1258</v>
      </c>
    </row>
  </sheetData>
  <mergeCells count="4">
    <mergeCell ref="B7:B8"/>
    <mergeCell ref="E7:E8"/>
    <mergeCell ref="C8:D8"/>
    <mergeCell ref="A3:E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O48"/>
  <sheetViews>
    <sheetView workbookViewId="0" topLeftCell="R20">
      <selection activeCell="AA17" sqref="AA17"/>
    </sheetView>
  </sheetViews>
  <sheetFormatPr defaultColWidth="9.140625" defaultRowHeight="12.75"/>
  <cols>
    <col min="1" max="1" width="4.8515625" style="0" customWidth="1"/>
    <col min="2" max="2" width="13.7109375" style="0" customWidth="1"/>
    <col min="3" max="9" width="6.421875" style="0" customWidth="1"/>
    <col min="10" max="10" width="6.57421875" style="0" customWidth="1"/>
    <col min="11" max="25" width="6.421875" style="0" customWidth="1"/>
    <col min="26" max="29" width="6.57421875" style="0" customWidth="1"/>
    <col min="30" max="40" width="6.421875" style="0" customWidth="1"/>
    <col min="41" max="41" width="6.57421875" style="0" customWidth="1"/>
  </cols>
  <sheetData>
    <row r="1" spans="2:41" ht="12.75">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535" t="s">
        <v>55</v>
      </c>
      <c r="AH1" s="535"/>
      <c r="AI1" s="535"/>
      <c r="AJ1" s="535"/>
      <c r="AK1" s="535"/>
      <c r="AL1" s="535"/>
      <c r="AM1" s="535"/>
      <c r="AN1" s="535"/>
      <c r="AO1" s="535"/>
    </row>
    <row r="2" spans="2:41" ht="12.75">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233"/>
      <c r="AH2" s="233"/>
      <c r="AI2" s="233"/>
      <c r="AJ2" s="233"/>
      <c r="AK2" s="233"/>
      <c r="AL2" s="233"/>
      <c r="AM2" s="233"/>
      <c r="AN2" s="233"/>
      <c r="AO2" s="233"/>
    </row>
    <row r="3" spans="2:41" ht="12.75">
      <c r="B3" s="536" t="s">
        <v>510</v>
      </c>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213"/>
      <c r="AI3" s="213"/>
      <c r="AJ3" s="213"/>
      <c r="AK3" s="213"/>
      <c r="AL3" s="213"/>
      <c r="AM3" s="213"/>
      <c r="AN3" s="213"/>
      <c r="AO3" s="213"/>
    </row>
    <row r="4" spans="2:41" ht="12.75">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row>
    <row r="5" spans="2:41" ht="12.75">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row>
    <row r="6" spans="2:41" ht="13.5" thickBot="1">
      <c r="B6" s="158"/>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235"/>
      <c r="AI6" s="235"/>
      <c r="AJ6" s="235"/>
      <c r="AK6" s="235"/>
      <c r="AL6" s="235"/>
      <c r="AM6" s="158" t="s">
        <v>149</v>
      </c>
      <c r="AN6" s="235"/>
      <c r="AO6" s="235"/>
    </row>
    <row r="7" spans="1:41" ht="30" customHeight="1" thickBot="1">
      <c r="A7" s="489" t="s">
        <v>303</v>
      </c>
      <c r="B7" s="532" t="s">
        <v>58</v>
      </c>
      <c r="C7" s="526" t="s">
        <v>480</v>
      </c>
      <c r="D7" s="518"/>
      <c r="E7" s="534"/>
      <c r="F7" s="526" t="s">
        <v>463</v>
      </c>
      <c r="G7" s="518"/>
      <c r="H7" s="534"/>
      <c r="I7" s="526" t="s">
        <v>464</v>
      </c>
      <c r="J7" s="518"/>
      <c r="K7" s="534"/>
      <c r="L7" s="526" t="s">
        <v>465</v>
      </c>
      <c r="M7" s="518"/>
      <c r="N7" s="534"/>
      <c r="O7" s="526" t="s">
        <v>466</v>
      </c>
      <c r="P7" s="518"/>
      <c r="Q7" s="534"/>
      <c r="R7" s="526" t="s">
        <v>467</v>
      </c>
      <c r="S7" s="518"/>
      <c r="T7" s="534"/>
      <c r="U7" s="526" t="s">
        <v>468</v>
      </c>
      <c r="V7" s="518"/>
      <c r="W7" s="538"/>
      <c r="X7" s="526" t="s">
        <v>580</v>
      </c>
      <c r="Y7" s="518"/>
      <c r="Z7" s="527"/>
      <c r="AA7" s="529" t="s">
        <v>579</v>
      </c>
      <c r="AB7" s="530"/>
      <c r="AC7" s="519"/>
      <c r="AD7" s="517" t="s">
        <v>469</v>
      </c>
      <c r="AE7" s="518"/>
      <c r="AF7" s="519"/>
      <c r="AG7" s="517" t="s">
        <v>470</v>
      </c>
      <c r="AH7" s="518"/>
      <c r="AI7" s="528"/>
      <c r="AJ7" s="476" t="s">
        <v>471</v>
      </c>
      <c r="AK7" s="477"/>
      <c r="AL7" s="516"/>
      <c r="AM7" s="517" t="s">
        <v>472</v>
      </c>
      <c r="AN7" s="518"/>
      <c r="AO7" s="519"/>
    </row>
    <row r="8" spans="1:41" ht="24" customHeight="1" thickBot="1">
      <c r="A8" s="531"/>
      <c r="B8" s="533"/>
      <c r="C8" s="284" t="s">
        <v>479</v>
      </c>
      <c r="D8" s="284" t="s">
        <v>499</v>
      </c>
      <c r="E8" s="284" t="s">
        <v>512</v>
      </c>
      <c r="F8" s="284" t="s">
        <v>479</v>
      </c>
      <c r="G8" s="284" t="s">
        <v>499</v>
      </c>
      <c r="H8" s="284" t="s">
        <v>512</v>
      </c>
      <c r="I8" s="284" t="s">
        <v>479</v>
      </c>
      <c r="J8" s="284" t="s">
        <v>499</v>
      </c>
      <c r="K8" s="284" t="s">
        <v>512</v>
      </c>
      <c r="L8" s="284" t="s">
        <v>479</v>
      </c>
      <c r="M8" s="284" t="s">
        <v>499</v>
      </c>
      <c r="N8" s="284" t="s">
        <v>512</v>
      </c>
      <c r="O8" s="284" t="s">
        <v>479</v>
      </c>
      <c r="P8" s="284" t="s">
        <v>499</v>
      </c>
      <c r="Q8" s="284" t="s">
        <v>512</v>
      </c>
      <c r="R8" s="284" t="s">
        <v>479</v>
      </c>
      <c r="S8" s="284" t="s">
        <v>499</v>
      </c>
      <c r="T8" s="284" t="s">
        <v>512</v>
      </c>
      <c r="U8" s="284" t="s">
        <v>479</v>
      </c>
      <c r="V8" s="284" t="s">
        <v>499</v>
      </c>
      <c r="W8" s="284" t="s">
        <v>512</v>
      </c>
      <c r="X8" s="284" t="s">
        <v>479</v>
      </c>
      <c r="Y8" s="284" t="s">
        <v>499</v>
      </c>
      <c r="Z8" s="284" t="s">
        <v>512</v>
      </c>
      <c r="AA8" s="284" t="s">
        <v>479</v>
      </c>
      <c r="AB8" s="284" t="s">
        <v>499</v>
      </c>
      <c r="AC8" s="349" t="s">
        <v>512</v>
      </c>
      <c r="AD8" s="319" t="s">
        <v>479</v>
      </c>
      <c r="AE8" s="319" t="s">
        <v>499</v>
      </c>
      <c r="AF8" s="319" t="s">
        <v>512</v>
      </c>
      <c r="AG8" s="350" t="s">
        <v>479</v>
      </c>
      <c r="AH8" s="284" t="s">
        <v>499</v>
      </c>
      <c r="AI8" s="284" t="s">
        <v>512</v>
      </c>
      <c r="AJ8" s="284" t="s">
        <v>479</v>
      </c>
      <c r="AK8" s="284" t="s">
        <v>499</v>
      </c>
      <c r="AL8" s="284" t="s">
        <v>512</v>
      </c>
      <c r="AM8" s="284" t="s">
        <v>479</v>
      </c>
      <c r="AN8" s="284" t="s">
        <v>499</v>
      </c>
      <c r="AO8" s="284" t="s">
        <v>512</v>
      </c>
    </row>
    <row r="9" spans="1:41" ht="12.75" customHeight="1" thickBot="1">
      <c r="A9" s="315"/>
      <c r="B9" s="316"/>
      <c r="C9" s="317"/>
      <c r="D9" s="317"/>
      <c r="E9" s="317"/>
      <c r="F9" s="317"/>
      <c r="G9" s="317"/>
      <c r="H9" s="317"/>
      <c r="I9" s="317"/>
      <c r="J9" s="317"/>
      <c r="K9" s="317"/>
      <c r="L9" s="317"/>
      <c r="M9" s="317"/>
      <c r="N9" s="317"/>
      <c r="O9" s="317"/>
      <c r="P9" s="317"/>
      <c r="Q9" s="317"/>
      <c r="R9" s="317"/>
      <c r="S9" s="317"/>
      <c r="T9" s="317"/>
      <c r="U9" s="318"/>
      <c r="V9" s="318"/>
      <c r="W9" s="318"/>
      <c r="X9" s="317"/>
      <c r="Y9" s="317"/>
      <c r="Z9" s="317"/>
      <c r="AA9" s="317"/>
      <c r="AB9" s="317"/>
      <c r="AC9" s="318"/>
      <c r="AD9" s="439"/>
      <c r="AE9" s="439"/>
      <c r="AF9" s="439"/>
      <c r="AG9" s="431"/>
      <c r="AH9" s="317"/>
      <c r="AI9" s="317"/>
      <c r="AJ9" s="317"/>
      <c r="AK9" s="317"/>
      <c r="AL9" s="318"/>
      <c r="AM9" s="319"/>
      <c r="AN9" s="319"/>
      <c r="AO9" s="319"/>
    </row>
    <row r="10" spans="1:41" ht="12.75" customHeight="1" thickBot="1">
      <c r="A10" s="184" t="s">
        <v>294</v>
      </c>
      <c r="B10" s="239" t="s">
        <v>411</v>
      </c>
      <c r="C10" s="240">
        <v>32927</v>
      </c>
      <c r="D10" s="240">
        <v>30970</v>
      </c>
      <c r="E10" s="240">
        <v>24964</v>
      </c>
      <c r="F10" s="240"/>
      <c r="G10" s="240"/>
      <c r="H10" s="240"/>
      <c r="I10" s="240">
        <v>420742</v>
      </c>
      <c r="J10" s="240">
        <v>434666</v>
      </c>
      <c r="K10" s="240">
        <v>473264</v>
      </c>
      <c r="L10" s="240"/>
      <c r="M10" s="240"/>
      <c r="N10" s="240"/>
      <c r="O10" s="240"/>
      <c r="P10" s="240"/>
      <c r="Q10" s="240"/>
      <c r="R10" s="240"/>
      <c r="S10" s="240"/>
      <c r="T10" s="240"/>
      <c r="U10" s="241"/>
      <c r="V10" s="241"/>
      <c r="W10" s="241"/>
      <c r="X10" s="240">
        <v>1620</v>
      </c>
      <c r="Y10" s="240">
        <v>13348</v>
      </c>
      <c r="Z10" s="240">
        <v>15401</v>
      </c>
      <c r="AA10" s="240"/>
      <c r="AB10" s="240"/>
      <c r="AC10" s="241"/>
      <c r="AD10" s="440">
        <f>C10+F10+I10+L10+O10+R10+U10+X10</f>
        <v>455289</v>
      </c>
      <c r="AE10" s="440">
        <f>D10+G10+J10+M10+P10+S10+V10+Y10</f>
        <v>478984</v>
      </c>
      <c r="AF10" s="440">
        <f>E10+H10+K10+N10+Q10+T10+W10+Z10</f>
        <v>513629</v>
      </c>
      <c r="AG10" s="432">
        <v>19154</v>
      </c>
      <c r="AH10" s="240">
        <v>38343</v>
      </c>
      <c r="AI10" s="240">
        <v>38343</v>
      </c>
      <c r="AJ10" s="240"/>
      <c r="AK10" s="240"/>
      <c r="AL10" s="241"/>
      <c r="AM10" s="281">
        <f>AD10+AG10+AJ10</f>
        <v>474443</v>
      </c>
      <c r="AN10" s="281">
        <f>AE10+AH10+AI10</f>
        <v>555670</v>
      </c>
      <c r="AO10" s="281">
        <f>AF10+AI10+AL10</f>
        <v>551972</v>
      </c>
    </row>
    <row r="11" spans="1:41" ht="13.5" thickBot="1">
      <c r="A11" s="187"/>
      <c r="B11" s="186"/>
      <c r="C11" s="247"/>
      <c r="D11" s="247"/>
      <c r="E11" s="247"/>
      <c r="F11" s="247"/>
      <c r="G11" s="247"/>
      <c r="H11" s="247"/>
      <c r="I11" s="247"/>
      <c r="J11" s="247"/>
      <c r="K11" s="247"/>
      <c r="L11" s="247"/>
      <c r="M11" s="247"/>
      <c r="N11" s="247"/>
      <c r="O11" s="247"/>
      <c r="P11" s="247"/>
      <c r="Q11" s="247"/>
      <c r="R11" s="247"/>
      <c r="S11" s="247"/>
      <c r="T11" s="247"/>
      <c r="U11" s="248"/>
      <c r="V11" s="248"/>
      <c r="W11" s="248"/>
      <c r="X11" s="247"/>
      <c r="Y11" s="247"/>
      <c r="Z11" s="247"/>
      <c r="AA11" s="247"/>
      <c r="AB11" s="247"/>
      <c r="AC11" s="248"/>
      <c r="AD11" s="441"/>
      <c r="AE11" s="441"/>
      <c r="AF11" s="441"/>
      <c r="AG11" s="429"/>
      <c r="AH11" s="247"/>
      <c r="AI11" s="247"/>
      <c r="AJ11" s="247"/>
      <c r="AK11" s="247"/>
      <c r="AL11" s="248"/>
      <c r="AM11" s="329"/>
      <c r="AN11" s="329"/>
      <c r="AO11" s="329"/>
    </row>
    <row r="12" spans="1:41" ht="26.25" customHeight="1" thickBot="1">
      <c r="A12" s="314"/>
      <c r="B12" s="330" t="s">
        <v>516</v>
      </c>
      <c r="C12" s="331">
        <f>C10</f>
        <v>32927</v>
      </c>
      <c r="D12" s="331">
        <f aca="true" t="shared" si="0" ref="D12:AO12">D10</f>
        <v>30970</v>
      </c>
      <c r="E12" s="331">
        <f t="shared" si="0"/>
        <v>24964</v>
      </c>
      <c r="F12" s="331">
        <f t="shared" si="0"/>
        <v>0</v>
      </c>
      <c r="G12" s="331">
        <f t="shared" si="0"/>
        <v>0</v>
      </c>
      <c r="H12" s="331">
        <f t="shared" si="0"/>
        <v>0</v>
      </c>
      <c r="I12" s="331">
        <f t="shared" si="0"/>
        <v>420742</v>
      </c>
      <c r="J12" s="331">
        <f t="shared" si="0"/>
        <v>434666</v>
      </c>
      <c r="K12" s="331">
        <f t="shared" si="0"/>
        <v>473264</v>
      </c>
      <c r="L12" s="331">
        <f t="shared" si="0"/>
        <v>0</v>
      </c>
      <c r="M12" s="331">
        <f t="shared" si="0"/>
        <v>0</v>
      </c>
      <c r="N12" s="331">
        <f t="shared" si="0"/>
        <v>0</v>
      </c>
      <c r="O12" s="331">
        <f t="shared" si="0"/>
        <v>0</v>
      </c>
      <c r="P12" s="331">
        <f t="shared" si="0"/>
        <v>0</v>
      </c>
      <c r="Q12" s="331">
        <f t="shared" si="0"/>
        <v>0</v>
      </c>
      <c r="R12" s="331">
        <f t="shared" si="0"/>
        <v>0</v>
      </c>
      <c r="S12" s="331">
        <f t="shared" si="0"/>
        <v>0</v>
      </c>
      <c r="T12" s="331">
        <f t="shared" si="0"/>
        <v>0</v>
      </c>
      <c r="U12" s="331">
        <f t="shared" si="0"/>
        <v>0</v>
      </c>
      <c r="V12" s="331">
        <f t="shared" si="0"/>
        <v>0</v>
      </c>
      <c r="W12" s="331">
        <f t="shared" si="0"/>
        <v>0</v>
      </c>
      <c r="X12" s="331">
        <f t="shared" si="0"/>
        <v>1620</v>
      </c>
      <c r="Y12" s="331">
        <f t="shared" si="0"/>
        <v>13348</v>
      </c>
      <c r="Z12" s="331">
        <f t="shared" si="0"/>
        <v>15401</v>
      </c>
      <c r="AA12" s="331">
        <f t="shared" si="0"/>
        <v>0</v>
      </c>
      <c r="AB12" s="331">
        <f t="shared" si="0"/>
        <v>0</v>
      </c>
      <c r="AC12" s="332">
        <f t="shared" si="0"/>
        <v>0</v>
      </c>
      <c r="AD12" s="333">
        <f t="shared" si="0"/>
        <v>455289</v>
      </c>
      <c r="AE12" s="333">
        <f t="shared" si="0"/>
        <v>478984</v>
      </c>
      <c r="AF12" s="333">
        <f t="shared" si="0"/>
        <v>513629</v>
      </c>
      <c r="AG12" s="433">
        <f t="shared" si="0"/>
        <v>19154</v>
      </c>
      <c r="AH12" s="331">
        <f t="shared" si="0"/>
        <v>38343</v>
      </c>
      <c r="AI12" s="331">
        <f t="shared" si="0"/>
        <v>38343</v>
      </c>
      <c r="AJ12" s="331">
        <f t="shared" si="0"/>
        <v>0</v>
      </c>
      <c r="AK12" s="331">
        <f t="shared" si="0"/>
        <v>0</v>
      </c>
      <c r="AL12" s="332">
        <f t="shared" si="0"/>
        <v>0</v>
      </c>
      <c r="AM12" s="333">
        <f t="shared" si="0"/>
        <v>474443</v>
      </c>
      <c r="AN12" s="333">
        <f t="shared" si="0"/>
        <v>555670</v>
      </c>
      <c r="AO12" s="333">
        <f t="shared" si="0"/>
        <v>551972</v>
      </c>
    </row>
    <row r="13" spans="1:41" ht="13.5" thickBot="1">
      <c r="A13" s="184"/>
      <c r="B13" s="242"/>
      <c r="C13" s="243"/>
      <c r="D13" s="243"/>
      <c r="E13" s="243"/>
      <c r="F13" s="243"/>
      <c r="G13" s="243"/>
      <c r="H13" s="243"/>
      <c r="I13" s="243"/>
      <c r="J13" s="243"/>
      <c r="K13" s="243"/>
      <c r="L13" s="243"/>
      <c r="M13" s="243"/>
      <c r="N13" s="243"/>
      <c r="O13" s="243"/>
      <c r="P13" s="243"/>
      <c r="Q13" s="243"/>
      <c r="R13" s="243"/>
      <c r="S13" s="243"/>
      <c r="T13" s="243"/>
      <c r="U13" s="244"/>
      <c r="V13" s="244"/>
      <c r="W13" s="244"/>
      <c r="X13" s="243"/>
      <c r="Y13" s="243"/>
      <c r="Z13" s="243"/>
      <c r="AA13" s="243"/>
      <c r="AB13" s="243"/>
      <c r="AC13" s="244"/>
      <c r="AD13" s="440"/>
      <c r="AE13" s="440"/>
      <c r="AF13" s="440"/>
      <c r="AG13" s="432"/>
      <c r="AH13" s="240"/>
      <c r="AI13" s="240"/>
      <c r="AJ13" s="240"/>
      <c r="AK13" s="240"/>
      <c r="AL13" s="241"/>
      <c r="AM13" s="283"/>
      <c r="AN13" s="283"/>
      <c r="AO13" s="283"/>
    </row>
    <row r="14" spans="1:41" ht="13.5" thickBot="1">
      <c r="A14" s="179" t="s">
        <v>296</v>
      </c>
      <c r="B14" s="245" t="s">
        <v>473</v>
      </c>
      <c r="C14" s="237"/>
      <c r="D14" s="237"/>
      <c r="E14" s="237"/>
      <c r="F14" s="237">
        <v>640</v>
      </c>
      <c r="G14" s="237">
        <v>756</v>
      </c>
      <c r="H14" s="237">
        <v>756</v>
      </c>
      <c r="I14" s="237">
        <v>348</v>
      </c>
      <c r="J14" s="237">
        <v>502</v>
      </c>
      <c r="K14" s="237">
        <v>502</v>
      </c>
      <c r="L14" s="237"/>
      <c r="M14" s="237"/>
      <c r="N14" s="237"/>
      <c r="O14" s="237"/>
      <c r="P14" s="237"/>
      <c r="Q14" s="237"/>
      <c r="R14" s="237"/>
      <c r="S14" s="237"/>
      <c r="T14" s="237"/>
      <c r="U14" s="238"/>
      <c r="V14" s="238"/>
      <c r="W14" s="238"/>
      <c r="X14" s="237"/>
      <c r="Y14" s="237"/>
      <c r="Z14" s="237"/>
      <c r="AA14" s="237"/>
      <c r="AB14" s="237"/>
      <c r="AC14" s="238"/>
      <c r="AD14" s="442">
        <f>C14+F14+I14+L14+O14+R14+U14+X14</f>
        <v>988</v>
      </c>
      <c r="AE14" s="442">
        <f>D14+G14+J14+M14+P14+S14+V14+Y14</f>
        <v>1258</v>
      </c>
      <c r="AF14" s="442">
        <f>E14+H14+K14+N14+Q14+T14+W14+Z14</f>
        <v>1258</v>
      </c>
      <c r="AG14" s="280">
        <v>0</v>
      </c>
      <c r="AH14" s="237">
        <v>0</v>
      </c>
      <c r="AI14" s="237"/>
      <c r="AJ14" s="237"/>
      <c r="AK14" s="237"/>
      <c r="AL14" s="238"/>
      <c r="AM14" s="281">
        <f>AD14+AG14+AJ14</f>
        <v>988</v>
      </c>
      <c r="AN14" s="281">
        <f>AE14+AH14+AI14</f>
        <v>1258</v>
      </c>
      <c r="AO14" s="281">
        <f>AF14+AI14+AL14</f>
        <v>1258</v>
      </c>
    </row>
    <row r="15" spans="1:41" ht="13.5" thickBot="1">
      <c r="A15" s="179"/>
      <c r="B15" s="245"/>
      <c r="C15" s="237"/>
      <c r="D15" s="237"/>
      <c r="E15" s="237"/>
      <c r="F15" s="237"/>
      <c r="G15" s="237"/>
      <c r="H15" s="237"/>
      <c r="I15" s="237"/>
      <c r="J15" s="237"/>
      <c r="K15" s="237"/>
      <c r="L15" s="237"/>
      <c r="M15" s="237"/>
      <c r="N15" s="237"/>
      <c r="O15" s="237"/>
      <c r="P15" s="237"/>
      <c r="Q15" s="237"/>
      <c r="R15" s="237"/>
      <c r="S15" s="237"/>
      <c r="T15" s="237"/>
      <c r="U15" s="238"/>
      <c r="V15" s="238"/>
      <c r="W15" s="238"/>
      <c r="X15" s="237"/>
      <c r="Y15" s="237"/>
      <c r="Z15" s="237"/>
      <c r="AA15" s="237"/>
      <c r="AB15" s="237"/>
      <c r="AC15" s="238"/>
      <c r="AD15" s="442"/>
      <c r="AE15" s="442"/>
      <c r="AF15" s="442"/>
      <c r="AG15" s="280"/>
      <c r="AH15" s="237"/>
      <c r="AI15" s="237"/>
      <c r="AJ15" s="237"/>
      <c r="AK15" s="237"/>
      <c r="AL15" s="238"/>
      <c r="AM15" s="281"/>
      <c r="AN15" s="281"/>
      <c r="AO15" s="281"/>
    </row>
    <row r="16" spans="1:41" ht="13.5" thickBot="1">
      <c r="A16" s="179" t="s">
        <v>297</v>
      </c>
      <c r="B16" s="245" t="s">
        <v>414</v>
      </c>
      <c r="C16" s="237">
        <v>66325</v>
      </c>
      <c r="D16" s="237">
        <v>101093</v>
      </c>
      <c r="E16" s="237">
        <v>86921</v>
      </c>
      <c r="F16" s="237">
        <v>514824</v>
      </c>
      <c r="G16" s="237">
        <v>657097</v>
      </c>
      <c r="H16" s="237">
        <v>657097</v>
      </c>
      <c r="I16" s="237">
        <v>67015</v>
      </c>
      <c r="J16" s="237">
        <v>45448</v>
      </c>
      <c r="K16" s="237">
        <v>27432</v>
      </c>
      <c r="L16" s="237">
        <v>20314</v>
      </c>
      <c r="M16" s="237">
        <v>4228</v>
      </c>
      <c r="N16" s="237">
        <v>1234</v>
      </c>
      <c r="O16" s="237">
        <v>323394</v>
      </c>
      <c r="P16" s="237">
        <v>299500</v>
      </c>
      <c r="Q16" s="237">
        <v>356490</v>
      </c>
      <c r="R16" s="237">
        <v>6654</v>
      </c>
      <c r="S16" s="237">
        <v>65500</v>
      </c>
      <c r="T16" s="237">
        <v>29555</v>
      </c>
      <c r="U16" s="238">
        <v>279104</v>
      </c>
      <c r="V16" s="238">
        <v>117645</v>
      </c>
      <c r="W16" s="238">
        <v>119132</v>
      </c>
      <c r="X16" s="237">
        <v>18897</v>
      </c>
      <c r="Y16" s="237">
        <v>46772</v>
      </c>
      <c r="Z16" s="237">
        <v>41178</v>
      </c>
      <c r="AA16" s="237">
        <v>0</v>
      </c>
      <c r="AB16" s="237">
        <v>1000000</v>
      </c>
      <c r="AC16" s="238">
        <v>1000000</v>
      </c>
      <c r="AD16" s="442">
        <f>C16+F16+I16+L16+O16+R16+U16+X16+AA16</f>
        <v>1296527</v>
      </c>
      <c r="AE16" s="442">
        <f>D16+G16+J16+M16+P16+S16+V16+Y16+AB16</f>
        <v>2337283</v>
      </c>
      <c r="AF16" s="442">
        <f>E16+H16+K16+N16+Q16+T16+W16+Z16+AC16</f>
        <v>2319039</v>
      </c>
      <c r="AG16" s="280"/>
      <c r="AH16" s="237"/>
      <c r="AI16" s="237"/>
      <c r="AJ16" s="237"/>
      <c r="AK16" s="237"/>
      <c r="AL16" s="238"/>
      <c r="AM16" s="281">
        <f>AD16+AG16+AJ16</f>
        <v>1296527</v>
      </c>
      <c r="AN16" s="281">
        <f>AE16+AH16+AI16</f>
        <v>2337283</v>
      </c>
      <c r="AO16" s="281">
        <f>AF16+AI16+AL16</f>
        <v>2319039</v>
      </c>
    </row>
    <row r="17" spans="1:41" ht="13.5" thickBot="1">
      <c r="A17" s="187"/>
      <c r="B17" s="242"/>
      <c r="C17" s="243"/>
      <c r="D17" s="243"/>
      <c r="E17" s="243"/>
      <c r="F17" s="243"/>
      <c r="G17" s="243"/>
      <c r="H17" s="243"/>
      <c r="I17" s="243"/>
      <c r="J17" s="243"/>
      <c r="K17" s="243"/>
      <c r="L17" s="243"/>
      <c r="M17" s="243"/>
      <c r="N17" s="243"/>
      <c r="O17" s="243"/>
      <c r="P17" s="243"/>
      <c r="Q17" s="243"/>
      <c r="R17" s="243"/>
      <c r="S17" s="243"/>
      <c r="T17" s="243"/>
      <c r="U17" s="244"/>
      <c r="V17" s="244"/>
      <c r="W17" s="244"/>
      <c r="X17" s="243"/>
      <c r="Y17" s="243"/>
      <c r="Z17" s="243"/>
      <c r="AA17" s="243"/>
      <c r="AB17" s="243"/>
      <c r="AC17" s="244"/>
      <c r="AD17" s="442"/>
      <c r="AE17" s="442"/>
      <c r="AF17" s="442"/>
      <c r="AG17" s="280"/>
      <c r="AH17" s="237"/>
      <c r="AI17" s="237"/>
      <c r="AJ17" s="237"/>
      <c r="AK17" s="237"/>
      <c r="AL17" s="238"/>
      <c r="AM17" s="281"/>
      <c r="AN17" s="281"/>
      <c r="AO17" s="281"/>
    </row>
    <row r="18" spans="1:41" ht="13.5" thickBot="1">
      <c r="A18" s="179" t="s">
        <v>287</v>
      </c>
      <c r="B18" s="236" t="s">
        <v>403</v>
      </c>
      <c r="C18" s="237">
        <v>6444</v>
      </c>
      <c r="D18" s="237">
        <v>6000</v>
      </c>
      <c r="E18" s="237">
        <v>7538</v>
      </c>
      <c r="F18" s="237"/>
      <c r="G18" s="237"/>
      <c r="H18" s="237"/>
      <c r="I18" s="237"/>
      <c r="J18" s="237"/>
      <c r="K18" s="237">
        <v>477</v>
      </c>
      <c r="L18" s="237"/>
      <c r="M18" s="237"/>
      <c r="N18" s="237"/>
      <c r="O18" s="237"/>
      <c r="P18" s="237"/>
      <c r="Q18" s="237"/>
      <c r="R18" s="237"/>
      <c r="S18" s="237"/>
      <c r="T18" s="237">
        <v>100</v>
      </c>
      <c r="U18" s="238"/>
      <c r="V18" s="238"/>
      <c r="W18" s="238"/>
      <c r="X18" s="237"/>
      <c r="Y18" s="237"/>
      <c r="Z18" s="237"/>
      <c r="AA18" s="237"/>
      <c r="AB18" s="237"/>
      <c r="AC18" s="238"/>
      <c r="AD18" s="442">
        <f>C18+F18+I18+L18+O18+R18+U18+X18</f>
        <v>6444</v>
      </c>
      <c r="AE18" s="442">
        <f>D18+G18+J18+M18+P18+S18+V18+Y18</f>
        <v>6000</v>
      </c>
      <c r="AF18" s="442">
        <f>E18+H18+K18+N18+Q18+T18+W18+Z18</f>
        <v>8115</v>
      </c>
      <c r="AG18" s="280"/>
      <c r="AH18" s="237"/>
      <c r="AI18" s="237"/>
      <c r="AJ18" s="237"/>
      <c r="AK18" s="237"/>
      <c r="AL18" s="238"/>
      <c r="AM18" s="281">
        <f>AD18+AG18+AJ18</f>
        <v>6444</v>
      </c>
      <c r="AN18" s="281">
        <f aca="true" t="shared" si="1" ref="AN18:AN30">AE18+AH18+AI18</f>
        <v>6000</v>
      </c>
      <c r="AO18" s="281">
        <f>AF18+AI18+AL18</f>
        <v>8115</v>
      </c>
    </row>
    <row r="19" spans="1:41" ht="13.5" thickBot="1">
      <c r="A19" s="179"/>
      <c r="B19" s="236"/>
      <c r="C19" s="237"/>
      <c r="D19" s="237"/>
      <c r="E19" s="237"/>
      <c r="F19" s="237"/>
      <c r="G19" s="237"/>
      <c r="H19" s="237"/>
      <c r="I19" s="237"/>
      <c r="J19" s="237"/>
      <c r="K19" s="237"/>
      <c r="L19" s="237"/>
      <c r="M19" s="237"/>
      <c r="N19" s="237"/>
      <c r="O19" s="237"/>
      <c r="P19" s="237"/>
      <c r="Q19" s="237"/>
      <c r="R19" s="237"/>
      <c r="S19" s="237"/>
      <c r="T19" s="237"/>
      <c r="U19" s="238"/>
      <c r="V19" s="238"/>
      <c r="W19" s="238"/>
      <c r="X19" s="237"/>
      <c r="Y19" s="237"/>
      <c r="Z19" s="237"/>
      <c r="AA19" s="237"/>
      <c r="AB19" s="237"/>
      <c r="AC19" s="238"/>
      <c r="AD19" s="442"/>
      <c r="AE19" s="442"/>
      <c r="AF19" s="442"/>
      <c r="AG19" s="432"/>
      <c r="AH19" s="240"/>
      <c r="AI19" s="240"/>
      <c r="AJ19" s="240"/>
      <c r="AK19" s="240"/>
      <c r="AL19" s="241"/>
      <c r="AM19" s="281"/>
      <c r="AN19" s="281"/>
      <c r="AO19" s="281"/>
    </row>
    <row r="20" spans="1:41" ht="13.5" thickBot="1">
      <c r="A20" s="179" t="s">
        <v>288</v>
      </c>
      <c r="B20" s="236" t="s">
        <v>404</v>
      </c>
      <c r="C20" s="237">
        <v>22956</v>
      </c>
      <c r="D20" s="237">
        <v>28250</v>
      </c>
      <c r="E20" s="237">
        <v>25510</v>
      </c>
      <c r="F20" s="237"/>
      <c r="G20" s="237"/>
      <c r="H20" s="237"/>
      <c r="I20" s="237">
        <v>368</v>
      </c>
      <c r="J20" s="237">
        <v>370</v>
      </c>
      <c r="K20" s="237">
        <v>370</v>
      </c>
      <c r="L20" s="237">
        <v>150</v>
      </c>
      <c r="M20" s="237"/>
      <c r="N20" s="237"/>
      <c r="O20" s="237"/>
      <c r="P20" s="237"/>
      <c r="Q20" s="237"/>
      <c r="R20" s="237"/>
      <c r="S20" s="237"/>
      <c r="T20" s="237"/>
      <c r="U20" s="238"/>
      <c r="V20" s="238"/>
      <c r="W20" s="238"/>
      <c r="X20" s="237"/>
      <c r="Y20" s="237"/>
      <c r="Z20" s="237"/>
      <c r="AA20" s="237"/>
      <c r="AB20" s="237"/>
      <c r="AC20" s="238"/>
      <c r="AD20" s="442">
        <f aca="true" t="shared" si="2" ref="AD20:AD30">C20+F20+I20+L20+O20+R20+U20+X20</f>
        <v>23474</v>
      </c>
      <c r="AE20" s="442">
        <f aca="true" t="shared" si="3" ref="AE20:AE30">D20+G20+J20+M20+P20+S20+V20+Y20</f>
        <v>28620</v>
      </c>
      <c r="AF20" s="442">
        <f aca="true" t="shared" si="4" ref="AF20:AF30">E20+H20+K20+N20+Q20+T20+W20+Z20</f>
        <v>25880</v>
      </c>
      <c r="AG20" s="432"/>
      <c r="AH20" s="240"/>
      <c r="AI20" s="240"/>
      <c r="AJ20" s="240"/>
      <c r="AK20" s="240"/>
      <c r="AL20" s="241"/>
      <c r="AM20" s="281">
        <f>AD20+AG20+AJ20</f>
        <v>23474</v>
      </c>
      <c r="AN20" s="281">
        <f t="shared" si="1"/>
        <v>28620</v>
      </c>
      <c r="AO20" s="281">
        <f>AF20+AI20+AL20</f>
        <v>25880</v>
      </c>
    </row>
    <row r="21" spans="1:41" ht="13.5" thickBot="1">
      <c r="A21" s="179"/>
      <c r="B21" s="236"/>
      <c r="C21" s="237"/>
      <c r="D21" s="237"/>
      <c r="E21" s="237"/>
      <c r="F21" s="237"/>
      <c r="G21" s="237"/>
      <c r="H21" s="237"/>
      <c r="I21" s="237"/>
      <c r="J21" s="237"/>
      <c r="K21" s="237"/>
      <c r="L21" s="237"/>
      <c r="M21" s="237"/>
      <c r="N21" s="237"/>
      <c r="O21" s="237"/>
      <c r="P21" s="237"/>
      <c r="Q21" s="237"/>
      <c r="R21" s="237"/>
      <c r="S21" s="237"/>
      <c r="T21" s="237"/>
      <c r="U21" s="238"/>
      <c r="V21" s="238"/>
      <c r="W21" s="238"/>
      <c r="X21" s="237"/>
      <c r="Y21" s="237"/>
      <c r="Z21" s="237"/>
      <c r="AA21" s="237"/>
      <c r="AB21" s="237"/>
      <c r="AC21" s="238"/>
      <c r="AD21" s="442"/>
      <c r="AE21" s="442"/>
      <c r="AF21" s="442"/>
      <c r="AG21" s="432"/>
      <c r="AH21" s="240"/>
      <c r="AI21" s="240"/>
      <c r="AJ21" s="240"/>
      <c r="AK21" s="240"/>
      <c r="AL21" s="241"/>
      <c r="AM21" s="281"/>
      <c r="AN21" s="281"/>
      <c r="AO21" s="281"/>
    </row>
    <row r="22" spans="1:41" ht="13.5" thickBot="1">
      <c r="A22" s="179" t="s">
        <v>289</v>
      </c>
      <c r="B22" s="236" t="s">
        <v>405</v>
      </c>
      <c r="C22" s="237">
        <v>1217</v>
      </c>
      <c r="D22" s="237"/>
      <c r="E22" s="237"/>
      <c r="F22" s="237"/>
      <c r="G22" s="237"/>
      <c r="H22" s="237"/>
      <c r="I22" s="237"/>
      <c r="J22" s="237"/>
      <c r="K22" s="237"/>
      <c r="L22" s="237"/>
      <c r="M22" s="237"/>
      <c r="N22" s="237"/>
      <c r="O22" s="237"/>
      <c r="P22" s="237"/>
      <c r="Q22" s="237"/>
      <c r="R22" s="237"/>
      <c r="S22" s="237"/>
      <c r="T22" s="237"/>
      <c r="U22" s="238"/>
      <c r="V22" s="238"/>
      <c r="W22" s="238"/>
      <c r="X22" s="237"/>
      <c r="Y22" s="237"/>
      <c r="Z22" s="237"/>
      <c r="AA22" s="237"/>
      <c r="AB22" s="237"/>
      <c r="AC22" s="238"/>
      <c r="AD22" s="442">
        <f t="shared" si="2"/>
        <v>1217</v>
      </c>
      <c r="AE22" s="442">
        <f t="shared" si="3"/>
        <v>0</v>
      </c>
      <c r="AF22" s="442">
        <f t="shared" si="4"/>
        <v>0</v>
      </c>
      <c r="AG22" s="432"/>
      <c r="AH22" s="240"/>
      <c r="AI22" s="240"/>
      <c r="AJ22" s="240"/>
      <c r="AK22" s="240"/>
      <c r="AL22" s="241"/>
      <c r="AM22" s="281">
        <f>AD22+AG22+AJ22</f>
        <v>1217</v>
      </c>
      <c r="AN22" s="281">
        <f t="shared" si="1"/>
        <v>0</v>
      </c>
      <c r="AO22" s="281">
        <f>AF22+AI22+AL22</f>
        <v>0</v>
      </c>
    </row>
    <row r="23" spans="1:41" ht="13.5" thickBot="1">
      <c r="A23" s="179"/>
      <c r="B23" s="236"/>
      <c r="C23" s="237"/>
      <c r="D23" s="237"/>
      <c r="E23" s="237"/>
      <c r="F23" s="237"/>
      <c r="G23" s="237"/>
      <c r="H23" s="237"/>
      <c r="I23" s="237"/>
      <c r="J23" s="237"/>
      <c r="K23" s="237"/>
      <c r="L23" s="237"/>
      <c r="M23" s="237"/>
      <c r="N23" s="237"/>
      <c r="O23" s="237"/>
      <c r="P23" s="237"/>
      <c r="Q23" s="237"/>
      <c r="R23" s="237"/>
      <c r="S23" s="237"/>
      <c r="T23" s="237"/>
      <c r="U23" s="238"/>
      <c r="V23" s="238"/>
      <c r="W23" s="238"/>
      <c r="X23" s="237"/>
      <c r="Y23" s="237"/>
      <c r="Z23" s="237"/>
      <c r="AA23" s="237"/>
      <c r="AB23" s="237"/>
      <c r="AC23" s="238"/>
      <c r="AD23" s="442"/>
      <c r="AE23" s="442"/>
      <c r="AF23" s="442"/>
      <c r="AG23" s="432"/>
      <c r="AH23" s="240"/>
      <c r="AI23" s="240"/>
      <c r="AJ23" s="240"/>
      <c r="AK23" s="240"/>
      <c r="AL23" s="241"/>
      <c r="AM23" s="281"/>
      <c r="AN23" s="281"/>
      <c r="AO23" s="281"/>
    </row>
    <row r="24" spans="1:41" ht="13.5" thickBot="1">
      <c r="A24" s="179" t="s">
        <v>290</v>
      </c>
      <c r="B24" s="236" t="s">
        <v>406</v>
      </c>
      <c r="C24" s="237">
        <v>5503</v>
      </c>
      <c r="D24" s="237">
        <v>4740</v>
      </c>
      <c r="E24" s="237">
        <v>6741</v>
      </c>
      <c r="F24" s="237"/>
      <c r="G24" s="237"/>
      <c r="H24" s="237"/>
      <c r="I24" s="237">
        <v>2486</v>
      </c>
      <c r="J24" s="237"/>
      <c r="K24" s="237">
        <v>46</v>
      </c>
      <c r="L24" s="237">
        <v>10965</v>
      </c>
      <c r="M24" s="237">
        <v>5450</v>
      </c>
      <c r="N24" s="237">
        <v>3500</v>
      </c>
      <c r="O24" s="237"/>
      <c r="P24" s="237"/>
      <c r="Q24" s="237"/>
      <c r="R24" s="237">
        <v>23</v>
      </c>
      <c r="S24" s="237"/>
      <c r="T24" s="237"/>
      <c r="U24" s="238"/>
      <c r="V24" s="238"/>
      <c r="W24" s="238"/>
      <c r="X24" s="237">
        <v>6394</v>
      </c>
      <c r="Y24" s="237"/>
      <c r="Z24" s="237"/>
      <c r="AA24" s="237"/>
      <c r="AB24" s="237"/>
      <c r="AC24" s="238"/>
      <c r="AD24" s="442">
        <f t="shared" si="2"/>
        <v>25371</v>
      </c>
      <c r="AE24" s="442">
        <f t="shared" si="3"/>
        <v>10190</v>
      </c>
      <c r="AF24" s="442">
        <f t="shared" si="4"/>
        <v>10287</v>
      </c>
      <c r="AG24" s="432"/>
      <c r="AH24" s="240"/>
      <c r="AI24" s="240"/>
      <c r="AJ24" s="240"/>
      <c r="AK24" s="240"/>
      <c r="AL24" s="241"/>
      <c r="AM24" s="281">
        <f>AD24+AG24+AJ24</f>
        <v>25371</v>
      </c>
      <c r="AN24" s="281">
        <f t="shared" si="1"/>
        <v>10190</v>
      </c>
      <c r="AO24" s="281">
        <f>AF24+AI24+AL24</f>
        <v>10287</v>
      </c>
    </row>
    <row r="25" spans="1:41" ht="13.5" thickBot="1">
      <c r="A25" s="179"/>
      <c r="B25" s="236"/>
      <c r="C25" s="237"/>
      <c r="D25" s="237"/>
      <c r="E25" s="237"/>
      <c r="F25" s="237"/>
      <c r="G25" s="237"/>
      <c r="H25" s="237"/>
      <c r="I25" s="237"/>
      <c r="J25" s="237"/>
      <c r="K25" s="237"/>
      <c r="L25" s="237"/>
      <c r="M25" s="237"/>
      <c r="N25" s="237"/>
      <c r="O25" s="237"/>
      <c r="P25" s="237"/>
      <c r="Q25" s="237"/>
      <c r="R25" s="237"/>
      <c r="S25" s="237"/>
      <c r="T25" s="237"/>
      <c r="U25" s="238"/>
      <c r="V25" s="238"/>
      <c r="W25" s="238"/>
      <c r="X25" s="237"/>
      <c r="Y25" s="237"/>
      <c r="Z25" s="237"/>
      <c r="AA25" s="237"/>
      <c r="AB25" s="237"/>
      <c r="AC25" s="238"/>
      <c r="AD25" s="442"/>
      <c r="AE25" s="442"/>
      <c r="AF25" s="442"/>
      <c r="AG25" s="432"/>
      <c r="AH25" s="240"/>
      <c r="AI25" s="240"/>
      <c r="AJ25" s="240"/>
      <c r="AK25" s="240"/>
      <c r="AL25" s="241"/>
      <c r="AM25" s="281"/>
      <c r="AN25" s="281"/>
      <c r="AO25" s="281"/>
    </row>
    <row r="26" spans="1:41" ht="13.5" thickBot="1">
      <c r="A26" s="179" t="s">
        <v>291</v>
      </c>
      <c r="B26" s="236" t="s">
        <v>407</v>
      </c>
      <c r="C26" s="237">
        <v>7308</v>
      </c>
      <c r="D26" s="237">
        <v>6950</v>
      </c>
      <c r="E26" s="237">
        <v>8622</v>
      </c>
      <c r="F26" s="237"/>
      <c r="G26" s="237"/>
      <c r="H26" s="237"/>
      <c r="I26" s="237">
        <v>16547</v>
      </c>
      <c r="J26" s="237">
        <v>18243</v>
      </c>
      <c r="K26" s="237">
        <v>18200</v>
      </c>
      <c r="L26" s="237"/>
      <c r="M26" s="237"/>
      <c r="N26" s="237"/>
      <c r="O26" s="237"/>
      <c r="P26" s="237"/>
      <c r="Q26" s="237"/>
      <c r="R26" s="237"/>
      <c r="S26" s="237"/>
      <c r="T26" s="237"/>
      <c r="U26" s="238"/>
      <c r="V26" s="238"/>
      <c r="W26" s="238"/>
      <c r="X26" s="237">
        <v>3011</v>
      </c>
      <c r="Y26" s="237"/>
      <c r="Z26" s="237"/>
      <c r="AA26" s="237"/>
      <c r="AB26" s="237"/>
      <c r="AC26" s="238"/>
      <c r="AD26" s="442">
        <f t="shared" si="2"/>
        <v>26866</v>
      </c>
      <c r="AE26" s="442">
        <f t="shared" si="3"/>
        <v>25193</v>
      </c>
      <c r="AF26" s="442">
        <f t="shared" si="4"/>
        <v>26822</v>
      </c>
      <c r="AG26" s="432"/>
      <c r="AH26" s="240"/>
      <c r="AI26" s="240"/>
      <c r="AJ26" s="240"/>
      <c r="AK26" s="240"/>
      <c r="AL26" s="241"/>
      <c r="AM26" s="281">
        <f>AD26+AG26+AJ26</f>
        <v>26866</v>
      </c>
      <c r="AN26" s="281">
        <f t="shared" si="1"/>
        <v>25193</v>
      </c>
      <c r="AO26" s="281">
        <f>AF26+AI26+AL26</f>
        <v>26822</v>
      </c>
    </row>
    <row r="27" spans="1:41" ht="13.5" thickBot="1">
      <c r="A27" s="179"/>
      <c r="B27" s="236"/>
      <c r="C27" s="237"/>
      <c r="D27" s="237"/>
      <c r="E27" s="237"/>
      <c r="F27" s="237"/>
      <c r="G27" s="237"/>
      <c r="H27" s="237"/>
      <c r="I27" s="237"/>
      <c r="J27" s="237"/>
      <c r="K27" s="237"/>
      <c r="L27" s="237"/>
      <c r="M27" s="237"/>
      <c r="N27" s="237"/>
      <c r="O27" s="237"/>
      <c r="P27" s="237"/>
      <c r="Q27" s="237"/>
      <c r="R27" s="237"/>
      <c r="S27" s="237"/>
      <c r="T27" s="237"/>
      <c r="U27" s="238"/>
      <c r="V27" s="238"/>
      <c r="W27" s="238"/>
      <c r="X27" s="237"/>
      <c r="Y27" s="237"/>
      <c r="Z27" s="237"/>
      <c r="AA27" s="247"/>
      <c r="AB27" s="247"/>
      <c r="AC27" s="248"/>
      <c r="AD27" s="441"/>
      <c r="AE27" s="441"/>
      <c r="AF27" s="441"/>
      <c r="AG27" s="432"/>
      <c r="AH27" s="240"/>
      <c r="AI27" s="240"/>
      <c r="AJ27" s="240"/>
      <c r="AK27" s="240"/>
      <c r="AL27" s="241"/>
      <c r="AM27" s="281"/>
      <c r="AN27" s="281"/>
      <c r="AO27" s="281"/>
    </row>
    <row r="28" spans="1:41" ht="13.5" thickBot="1">
      <c r="A28" s="179" t="s">
        <v>292</v>
      </c>
      <c r="B28" s="236" t="s">
        <v>408</v>
      </c>
      <c r="C28" s="237">
        <v>37585</v>
      </c>
      <c r="D28" s="237">
        <v>34210</v>
      </c>
      <c r="E28" s="237">
        <v>32393</v>
      </c>
      <c r="F28" s="237"/>
      <c r="G28" s="237"/>
      <c r="H28" s="237"/>
      <c r="I28" s="237">
        <v>16557</v>
      </c>
      <c r="J28" s="237">
        <v>17786</v>
      </c>
      <c r="K28" s="237">
        <v>5300</v>
      </c>
      <c r="L28" s="237"/>
      <c r="M28" s="237"/>
      <c r="N28" s="237"/>
      <c r="O28" s="237"/>
      <c r="P28" s="237"/>
      <c r="Q28" s="237"/>
      <c r="R28" s="237">
        <v>217</v>
      </c>
      <c r="S28" s="237"/>
      <c r="T28" s="237">
        <v>483</v>
      </c>
      <c r="U28" s="238"/>
      <c r="V28" s="238"/>
      <c r="W28" s="238"/>
      <c r="X28" s="237">
        <v>-73</v>
      </c>
      <c r="Y28" s="237"/>
      <c r="Z28" s="237">
        <v>-271</v>
      </c>
      <c r="AA28" s="247"/>
      <c r="AB28" s="247"/>
      <c r="AC28" s="248"/>
      <c r="AD28" s="441">
        <f t="shared" si="2"/>
        <v>54286</v>
      </c>
      <c r="AE28" s="441">
        <f t="shared" si="3"/>
        <v>51996</v>
      </c>
      <c r="AF28" s="441">
        <f t="shared" si="4"/>
        <v>37905</v>
      </c>
      <c r="AG28" s="432">
        <v>263704</v>
      </c>
      <c r="AH28" s="240"/>
      <c r="AI28" s="240"/>
      <c r="AJ28" s="240">
        <v>283206</v>
      </c>
      <c r="AK28" s="240"/>
      <c r="AL28" s="241"/>
      <c r="AM28" s="281">
        <f>AD28+AG28+AJ28</f>
        <v>601196</v>
      </c>
      <c r="AN28" s="281">
        <f t="shared" si="1"/>
        <v>51996</v>
      </c>
      <c r="AO28" s="281">
        <f>AF28+AI28+AL28</f>
        <v>37905</v>
      </c>
    </row>
    <row r="29" spans="1:41" ht="13.5" thickBot="1">
      <c r="A29" s="187"/>
      <c r="B29" s="246"/>
      <c r="C29" s="247"/>
      <c r="D29" s="247"/>
      <c r="E29" s="247"/>
      <c r="F29" s="247"/>
      <c r="G29" s="247"/>
      <c r="H29" s="247"/>
      <c r="I29" s="247"/>
      <c r="J29" s="247"/>
      <c r="K29" s="247"/>
      <c r="L29" s="247"/>
      <c r="M29" s="247"/>
      <c r="N29" s="247"/>
      <c r="O29" s="247"/>
      <c r="P29" s="247"/>
      <c r="Q29" s="247"/>
      <c r="R29" s="247"/>
      <c r="S29" s="247"/>
      <c r="T29" s="247"/>
      <c r="U29" s="248"/>
      <c r="V29" s="248"/>
      <c r="W29" s="248"/>
      <c r="X29" s="247"/>
      <c r="Y29" s="247"/>
      <c r="Z29" s="247"/>
      <c r="AA29" s="247"/>
      <c r="AB29" s="247"/>
      <c r="AC29" s="248"/>
      <c r="AD29" s="441"/>
      <c r="AE29" s="441"/>
      <c r="AF29" s="441"/>
      <c r="AG29" s="438"/>
      <c r="AH29" s="243"/>
      <c r="AI29" s="243"/>
      <c r="AJ29" s="243"/>
      <c r="AK29" s="243"/>
      <c r="AL29" s="244"/>
      <c r="AM29" s="281"/>
      <c r="AN29" s="281"/>
      <c r="AO29" s="281"/>
    </row>
    <row r="30" spans="1:41" ht="13.5" thickBot="1">
      <c r="A30" s="187"/>
      <c r="B30" s="236" t="s">
        <v>513</v>
      </c>
      <c r="C30" s="237"/>
      <c r="D30" s="237"/>
      <c r="E30" s="237"/>
      <c r="F30" s="237"/>
      <c r="G30" s="237"/>
      <c r="H30" s="237"/>
      <c r="I30" s="237"/>
      <c r="J30" s="237"/>
      <c r="K30" s="237">
        <v>13677</v>
      </c>
      <c r="L30" s="237"/>
      <c r="M30" s="237"/>
      <c r="N30" s="237"/>
      <c r="O30" s="237"/>
      <c r="P30" s="237"/>
      <c r="Q30" s="237"/>
      <c r="R30" s="237"/>
      <c r="S30" s="237"/>
      <c r="T30" s="237"/>
      <c r="U30" s="238"/>
      <c r="V30" s="238"/>
      <c r="W30" s="238"/>
      <c r="X30" s="237"/>
      <c r="Y30" s="237"/>
      <c r="Z30" s="237"/>
      <c r="AA30" s="247"/>
      <c r="AB30" s="247"/>
      <c r="AC30" s="248"/>
      <c r="AD30" s="441">
        <f t="shared" si="2"/>
        <v>0</v>
      </c>
      <c r="AE30" s="441">
        <f t="shared" si="3"/>
        <v>0</v>
      </c>
      <c r="AF30" s="441">
        <f t="shared" si="4"/>
        <v>13677</v>
      </c>
      <c r="AG30" s="280"/>
      <c r="AH30" s="237"/>
      <c r="AI30" s="237"/>
      <c r="AJ30" s="237"/>
      <c r="AK30" s="237"/>
      <c r="AL30" s="238"/>
      <c r="AM30" s="281">
        <f>AD30+AG30+AJ30</f>
        <v>0</v>
      </c>
      <c r="AN30" s="281">
        <f t="shared" si="1"/>
        <v>0</v>
      </c>
      <c r="AO30" s="281">
        <f>AF30+AI30+AL30</f>
        <v>13677</v>
      </c>
    </row>
    <row r="31" spans="1:41" ht="13.5" thickBot="1">
      <c r="A31" s="179"/>
      <c r="B31" s="245"/>
      <c r="C31" s="237"/>
      <c r="D31" s="237"/>
      <c r="E31" s="237"/>
      <c r="F31" s="237"/>
      <c r="G31" s="237"/>
      <c r="H31" s="237"/>
      <c r="I31" s="237"/>
      <c r="J31" s="237"/>
      <c r="K31" s="237"/>
      <c r="L31" s="237"/>
      <c r="M31" s="237"/>
      <c r="N31" s="237"/>
      <c r="O31" s="237"/>
      <c r="P31" s="237"/>
      <c r="Q31" s="237"/>
      <c r="R31" s="237"/>
      <c r="S31" s="237"/>
      <c r="T31" s="237"/>
      <c r="U31" s="238"/>
      <c r="V31" s="238"/>
      <c r="W31" s="238"/>
      <c r="X31" s="237"/>
      <c r="Y31" s="237"/>
      <c r="Z31" s="237"/>
      <c r="AA31" s="237"/>
      <c r="AB31" s="237"/>
      <c r="AC31" s="238"/>
      <c r="AD31" s="442">
        <f aca="true" t="shared" si="5" ref="AD31:AF32">C31+F31+I31+L31+O31+R31+U31+X31</f>
        <v>0</v>
      </c>
      <c r="AE31" s="442">
        <f t="shared" si="5"/>
        <v>0</v>
      </c>
      <c r="AF31" s="442">
        <f t="shared" si="5"/>
        <v>0</v>
      </c>
      <c r="AG31" s="280"/>
      <c r="AH31" s="237"/>
      <c r="AI31" s="237"/>
      <c r="AJ31" s="237"/>
      <c r="AK31" s="237"/>
      <c r="AL31" s="238"/>
      <c r="AM31" s="281"/>
      <c r="AN31" s="281"/>
      <c r="AO31" s="281"/>
    </row>
    <row r="32" spans="1:41" ht="13.5" thickBot="1">
      <c r="A32" s="179" t="s">
        <v>293</v>
      </c>
      <c r="B32" s="245" t="s">
        <v>409</v>
      </c>
      <c r="C32" s="237">
        <v>4239</v>
      </c>
      <c r="D32" s="237">
        <v>2200</v>
      </c>
      <c r="E32" s="237">
        <v>3203</v>
      </c>
      <c r="F32" s="237"/>
      <c r="G32" s="237"/>
      <c r="H32" s="237"/>
      <c r="I32" s="237">
        <v>10377</v>
      </c>
      <c r="J32" s="237">
        <v>17065</v>
      </c>
      <c r="K32" s="237">
        <v>555</v>
      </c>
      <c r="L32" s="237">
        <v>19715</v>
      </c>
      <c r="M32" s="237"/>
      <c r="N32" s="237">
        <v>8957</v>
      </c>
      <c r="O32" s="237"/>
      <c r="P32" s="237"/>
      <c r="Q32" s="237"/>
      <c r="R32" s="237"/>
      <c r="S32" s="237"/>
      <c r="T32" s="237">
        <v>117</v>
      </c>
      <c r="U32" s="238"/>
      <c r="V32" s="238"/>
      <c r="W32" s="238"/>
      <c r="X32" s="237">
        <v>17623</v>
      </c>
      <c r="Y32" s="237"/>
      <c r="Z32" s="237"/>
      <c r="AA32" s="237"/>
      <c r="AB32" s="237"/>
      <c r="AC32" s="238"/>
      <c r="AD32" s="442">
        <f t="shared" si="5"/>
        <v>51954</v>
      </c>
      <c r="AE32" s="442">
        <f t="shared" si="5"/>
        <v>19265</v>
      </c>
      <c r="AF32" s="442">
        <f t="shared" si="5"/>
        <v>12832</v>
      </c>
      <c r="AG32" s="280">
        <v>52479</v>
      </c>
      <c r="AH32" s="237"/>
      <c r="AI32" s="237"/>
      <c r="AJ32" s="237">
        <v>47241</v>
      </c>
      <c r="AK32" s="237">
        <v>53433</v>
      </c>
      <c r="AL32" s="238"/>
      <c r="AM32" s="281">
        <f>AD32+AG32+AJ32</f>
        <v>151674</v>
      </c>
      <c r="AN32" s="281">
        <f>AE32+AH32+AI32</f>
        <v>19265</v>
      </c>
      <c r="AO32" s="281">
        <f>AF32+AI32+AL32</f>
        <v>12832</v>
      </c>
    </row>
    <row r="33" spans="1:41" ht="13.5" thickBot="1">
      <c r="A33" s="179"/>
      <c r="B33" s="242"/>
      <c r="C33" s="243"/>
      <c r="D33" s="243"/>
      <c r="E33" s="243"/>
      <c r="F33" s="243"/>
      <c r="G33" s="243"/>
      <c r="H33" s="243"/>
      <c r="I33" s="243"/>
      <c r="J33" s="243"/>
      <c r="K33" s="243"/>
      <c r="L33" s="243"/>
      <c r="M33" s="243"/>
      <c r="N33" s="243"/>
      <c r="O33" s="243"/>
      <c r="P33" s="243"/>
      <c r="Q33" s="243"/>
      <c r="R33" s="243"/>
      <c r="S33" s="243"/>
      <c r="T33" s="243"/>
      <c r="U33" s="244"/>
      <c r="V33" s="244"/>
      <c r="W33" s="244"/>
      <c r="X33" s="243"/>
      <c r="Y33" s="243"/>
      <c r="Z33" s="243"/>
      <c r="AA33" s="243"/>
      <c r="AB33" s="243"/>
      <c r="AC33" s="244"/>
      <c r="AD33" s="442"/>
      <c r="AE33" s="442"/>
      <c r="AF33" s="442"/>
      <c r="AG33" s="438"/>
      <c r="AH33" s="243"/>
      <c r="AI33" s="243"/>
      <c r="AJ33" s="243"/>
      <c r="AK33" s="243"/>
      <c r="AL33" s="244"/>
      <c r="AM33" s="281"/>
      <c r="AN33" s="281"/>
      <c r="AO33" s="281"/>
    </row>
    <row r="34" spans="1:41" ht="13.5" thickBot="1">
      <c r="A34" s="179" t="s">
        <v>295</v>
      </c>
      <c r="B34" s="245" t="s">
        <v>412</v>
      </c>
      <c r="C34" s="237">
        <v>112568</v>
      </c>
      <c r="D34" s="237">
        <v>114480</v>
      </c>
      <c r="E34" s="237">
        <v>119331</v>
      </c>
      <c r="F34" s="237"/>
      <c r="G34" s="237"/>
      <c r="H34" s="237"/>
      <c r="I34" s="237">
        <v>954</v>
      </c>
      <c r="J34" s="237"/>
      <c r="K34" s="237">
        <v>773</v>
      </c>
      <c r="L34" s="237"/>
      <c r="M34" s="237"/>
      <c r="N34" s="237">
        <v>132</v>
      </c>
      <c r="O34" s="237"/>
      <c r="P34" s="237"/>
      <c r="Q34" s="237"/>
      <c r="R34" s="237"/>
      <c r="S34" s="237"/>
      <c r="T34" s="237"/>
      <c r="U34" s="238"/>
      <c r="V34" s="238"/>
      <c r="W34" s="238"/>
      <c r="X34" s="237">
        <v>23606</v>
      </c>
      <c r="Y34" s="237"/>
      <c r="Z34" s="237">
        <v>20</v>
      </c>
      <c r="AA34" s="237"/>
      <c r="AB34" s="237"/>
      <c r="AC34" s="238"/>
      <c r="AD34" s="442">
        <f>C34+F34+I34+L34+O34+R34+U34+X34</f>
        <v>137128</v>
      </c>
      <c r="AE34" s="442">
        <f>D34+G34+J34+M34+P34+S34+V34+Y34</f>
        <v>114480</v>
      </c>
      <c r="AF34" s="442">
        <f>E34+H34+K34+N34+Q34+T34+W34+Z34</f>
        <v>120256</v>
      </c>
      <c r="AG34" s="280">
        <v>86706</v>
      </c>
      <c r="AH34" s="237"/>
      <c r="AI34" s="237"/>
      <c r="AJ34" s="237">
        <v>77394</v>
      </c>
      <c r="AK34" s="237">
        <v>63664</v>
      </c>
      <c r="AL34" s="238"/>
      <c r="AM34" s="281">
        <f>AD34+AG34+AJ34</f>
        <v>301228</v>
      </c>
      <c r="AN34" s="281">
        <f>AE34+AH34+AI34</f>
        <v>114480</v>
      </c>
      <c r="AO34" s="281">
        <f>AF34+AI34+AL34</f>
        <v>120256</v>
      </c>
    </row>
    <row r="35" spans="1:41" ht="13.5" thickBot="1">
      <c r="A35" s="187"/>
      <c r="B35" s="186"/>
      <c r="C35" s="247"/>
      <c r="D35" s="247"/>
      <c r="E35" s="247"/>
      <c r="F35" s="247"/>
      <c r="G35" s="247"/>
      <c r="H35" s="247"/>
      <c r="I35" s="247"/>
      <c r="J35" s="247"/>
      <c r="K35" s="247"/>
      <c r="L35" s="247"/>
      <c r="M35" s="247"/>
      <c r="N35" s="247"/>
      <c r="O35" s="247"/>
      <c r="P35" s="247"/>
      <c r="Q35" s="247"/>
      <c r="R35" s="247"/>
      <c r="S35" s="247"/>
      <c r="T35" s="247"/>
      <c r="U35" s="248"/>
      <c r="V35" s="248"/>
      <c r="W35" s="248"/>
      <c r="X35" s="247"/>
      <c r="Y35" s="247"/>
      <c r="Z35" s="247"/>
      <c r="AA35" s="247"/>
      <c r="AB35" s="247"/>
      <c r="AC35" s="248"/>
      <c r="AD35" s="441"/>
      <c r="AE35" s="441"/>
      <c r="AF35" s="441"/>
      <c r="AG35" s="429"/>
      <c r="AH35" s="247"/>
      <c r="AI35" s="247"/>
      <c r="AJ35" s="247"/>
      <c r="AK35" s="247"/>
      <c r="AL35" s="248"/>
      <c r="AM35" s="329"/>
      <c r="AN35" s="329"/>
      <c r="AO35" s="329"/>
    </row>
    <row r="36" spans="1:41" s="260" customFormat="1" ht="25.5" customHeight="1" thickBot="1">
      <c r="A36" s="303"/>
      <c r="B36" s="337" t="s">
        <v>517</v>
      </c>
      <c r="C36" s="338">
        <f>SUM(C18:C34)</f>
        <v>197820</v>
      </c>
      <c r="D36" s="338">
        <f aca="true" t="shared" si="6" ref="D36:AO36">SUM(D18:D34)</f>
        <v>196830</v>
      </c>
      <c r="E36" s="338">
        <f t="shared" si="6"/>
        <v>203338</v>
      </c>
      <c r="F36" s="338">
        <f t="shared" si="6"/>
        <v>0</v>
      </c>
      <c r="G36" s="338">
        <f t="shared" si="6"/>
        <v>0</v>
      </c>
      <c r="H36" s="338">
        <f t="shared" si="6"/>
        <v>0</v>
      </c>
      <c r="I36" s="338">
        <f t="shared" si="6"/>
        <v>47289</v>
      </c>
      <c r="J36" s="338">
        <f t="shared" si="6"/>
        <v>53464</v>
      </c>
      <c r="K36" s="338">
        <f t="shared" si="6"/>
        <v>39398</v>
      </c>
      <c r="L36" s="338">
        <f t="shared" si="6"/>
        <v>30830</v>
      </c>
      <c r="M36" s="338">
        <f t="shared" si="6"/>
        <v>5450</v>
      </c>
      <c r="N36" s="338">
        <f t="shared" si="6"/>
        <v>12589</v>
      </c>
      <c r="O36" s="338">
        <f t="shared" si="6"/>
        <v>0</v>
      </c>
      <c r="P36" s="338">
        <f t="shared" si="6"/>
        <v>0</v>
      </c>
      <c r="Q36" s="338">
        <f t="shared" si="6"/>
        <v>0</v>
      </c>
      <c r="R36" s="338">
        <f t="shared" si="6"/>
        <v>240</v>
      </c>
      <c r="S36" s="338">
        <f t="shared" si="6"/>
        <v>0</v>
      </c>
      <c r="T36" s="338">
        <f t="shared" si="6"/>
        <v>700</v>
      </c>
      <c r="U36" s="338">
        <f t="shared" si="6"/>
        <v>0</v>
      </c>
      <c r="V36" s="338">
        <f t="shared" si="6"/>
        <v>0</v>
      </c>
      <c r="W36" s="338">
        <f t="shared" si="6"/>
        <v>0</v>
      </c>
      <c r="X36" s="338">
        <f t="shared" si="6"/>
        <v>50561</v>
      </c>
      <c r="Y36" s="338">
        <f t="shared" si="6"/>
        <v>0</v>
      </c>
      <c r="Z36" s="338">
        <f t="shared" si="6"/>
        <v>-251</v>
      </c>
      <c r="AA36" s="338">
        <f t="shared" si="6"/>
        <v>0</v>
      </c>
      <c r="AB36" s="338">
        <f t="shared" si="6"/>
        <v>0</v>
      </c>
      <c r="AC36" s="339">
        <f t="shared" si="6"/>
        <v>0</v>
      </c>
      <c r="AD36" s="282">
        <f t="shared" si="6"/>
        <v>326740</v>
      </c>
      <c r="AE36" s="282">
        <f t="shared" si="6"/>
        <v>255744</v>
      </c>
      <c r="AF36" s="282">
        <f t="shared" si="6"/>
        <v>255774</v>
      </c>
      <c r="AG36" s="434">
        <f t="shared" si="6"/>
        <v>402889</v>
      </c>
      <c r="AH36" s="338">
        <f t="shared" si="6"/>
        <v>0</v>
      </c>
      <c r="AI36" s="338">
        <f t="shared" si="6"/>
        <v>0</v>
      </c>
      <c r="AJ36" s="338">
        <f t="shared" si="6"/>
        <v>407841</v>
      </c>
      <c r="AK36" s="338">
        <f t="shared" si="6"/>
        <v>117097</v>
      </c>
      <c r="AL36" s="339">
        <f t="shared" si="6"/>
        <v>0</v>
      </c>
      <c r="AM36" s="282">
        <f t="shared" si="6"/>
        <v>1137470</v>
      </c>
      <c r="AN36" s="282">
        <f t="shared" si="6"/>
        <v>255744</v>
      </c>
      <c r="AO36" s="282">
        <f t="shared" si="6"/>
        <v>255774</v>
      </c>
    </row>
    <row r="37" spans="1:41" ht="13.5" thickBot="1">
      <c r="A37" s="334"/>
      <c r="B37" s="262"/>
      <c r="C37" s="335"/>
      <c r="D37" s="335"/>
      <c r="E37" s="335"/>
      <c r="F37" s="335"/>
      <c r="G37" s="335"/>
      <c r="H37" s="335"/>
      <c r="I37" s="335"/>
      <c r="J37" s="335"/>
      <c r="K37" s="335"/>
      <c r="L37" s="335"/>
      <c r="M37" s="335"/>
      <c r="N37" s="335"/>
      <c r="O37" s="335"/>
      <c r="P37" s="335"/>
      <c r="Q37" s="335"/>
      <c r="R37" s="335"/>
      <c r="S37" s="335"/>
      <c r="T37" s="335"/>
      <c r="U37" s="336"/>
      <c r="V37" s="336"/>
      <c r="W37" s="336"/>
      <c r="X37" s="335"/>
      <c r="Y37" s="335"/>
      <c r="Z37" s="335"/>
      <c r="AA37" s="335"/>
      <c r="AB37" s="335"/>
      <c r="AC37" s="336"/>
      <c r="AD37" s="283"/>
      <c r="AE37" s="283"/>
      <c r="AF37" s="283"/>
      <c r="AG37" s="435"/>
      <c r="AH37" s="335"/>
      <c r="AI37" s="335"/>
      <c r="AJ37" s="335"/>
      <c r="AK37" s="335"/>
      <c r="AL37" s="336"/>
      <c r="AM37" s="283"/>
      <c r="AN37" s="283"/>
      <c r="AO37" s="283"/>
    </row>
    <row r="38" spans="1:41" s="321" customFormat="1" ht="21.75" customHeight="1" thickBot="1">
      <c r="A38" s="314"/>
      <c r="B38" s="337" t="s">
        <v>418</v>
      </c>
      <c r="C38" s="331">
        <f>C14+C16+C36</f>
        <v>264145</v>
      </c>
      <c r="D38" s="331">
        <f aca="true" t="shared" si="7" ref="D38:AO38">D14+D16+D36</f>
        <v>297923</v>
      </c>
      <c r="E38" s="331">
        <f t="shared" si="7"/>
        <v>290259</v>
      </c>
      <c r="F38" s="331">
        <f t="shared" si="7"/>
        <v>515464</v>
      </c>
      <c r="G38" s="331">
        <f t="shared" si="7"/>
        <v>657853</v>
      </c>
      <c r="H38" s="331">
        <f t="shared" si="7"/>
        <v>657853</v>
      </c>
      <c r="I38" s="331">
        <f t="shared" si="7"/>
        <v>114652</v>
      </c>
      <c r="J38" s="331">
        <f t="shared" si="7"/>
        <v>99414</v>
      </c>
      <c r="K38" s="331">
        <f t="shared" si="7"/>
        <v>67332</v>
      </c>
      <c r="L38" s="331">
        <f t="shared" si="7"/>
        <v>51144</v>
      </c>
      <c r="M38" s="331">
        <f t="shared" si="7"/>
        <v>9678</v>
      </c>
      <c r="N38" s="331">
        <f t="shared" si="7"/>
        <v>13823</v>
      </c>
      <c r="O38" s="331">
        <f t="shared" si="7"/>
        <v>323394</v>
      </c>
      <c r="P38" s="331">
        <f t="shared" si="7"/>
        <v>299500</v>
      </c>
      <c r="Q38" s="331">
        <f t="shared" si="7"/>
        <v>356490</v>
      </c>
      <c r="R38" s="331">
        <f t="shared" si="7"/>
        <v>6894</v>
      </c>
      <c r="S38" s="331">
        <f t="shared" si="7"/>
        <v>65500</v>
      </c>
      <c r="T38" s="331">
        <f t="shared" si="7"/>
        <v>30255</v>
      </c>
      <c r="U38" s="331">
        <f t="shared" si="7"/>
        <v>279104</v>
      </c>
      <c r="V38" s="331">
        <f t="shared" si="7"/>
        <v>117645</v>
      </c>
      <c r="W38" s="331">
        <f t="shared" si="7"/>
        <v>119132</v>
      </c>
      <c r="X38" s="331">
        <f t="shared" si="7"/>
        <v>69458</v>
      </c>
      <c r="Y38" s="331">
        <f t="shared" si="7"/>
        <v>46772</v>
      </c>
      <c r="Z38" s="331">
        <f t="shared" si="7"/>
        <v>40927</v>
      </c>
      <c r="AA38" s="331">
        <f t="shared" si="7"/>
        <v>0</v>
      </c>
      <c r="AB38" s="331">
        <f t="shared" si="7"/>
        <v>1000000</v>
      </c>
      <c r="AC38" s="332">
        <f t="shared" si="7"/>
        <v>1000000</v>
      </c>
      <c r="AD38" s="333">
        <f t="shared" si="7"/>
        <v>1624255</v>
      </c>
      <c r="AE38" s="333">
        <f t="shared" si="7"/>
        <v>2594285</v>
      </c>
      <c r="AF38" s="333">
        <f t="shared" si="7"/>
        <v>2576071</v>
      </c>
      <c r="AG38" s="433">
        <f t="shared" si="7"/>
        <v>402889</v>
      </c>
      <c r="AH38" s="331">
        <f t="shared" si="7"/>
        <v>0</v>
      </c>
      <c r="AI38" s="331">
        <f t="shared" si="7"/>
        <v>0</v>
      </c>
      <c r="AJ38" s="331">
        <f t="shared" si="7"/>
        <v>407841</v>
      </c>
      <c r="AK38" s="331">
        <f t="shared" si="7"/>
        <v>117097</v>
      </c>
      <c r="AL38" s="332">
        <f t="shared" si="7"/>
        <v>0</v>
      </c>
      <c r="AM38" s="333">
        <f t="shared" si="7"/>
        <v>2434985</v>
      </c>
      <c r="AN38" s="333">
        <f t="shared" si="7"/>
        <v>2594285</v>
      </c>
      <c r="AO38" s="333">
        <f t="shared" si="7"/>
        <v>2576071</v>
      </c>
    </row>
    <row r="39" spans="1:41" ht="13.5" thickBot="1">
      <c r="A39" s="251"/>
      <c r="B39" s="242"/>
      <c r="C39" s="243"/>
      <c r="D39" s="243"/>
      <c r="E39" s="243"/>
      <c r="F39" s="243"/>
      <c r="G39" s="243"/>
      <c r="H39" s="243"/>
      <c r="I39" s="243"/>
      <c r="J39" s="243"/>
      <c r="K39" s="243"/>
      <c r="L39" s="243"/>
      <c r="M39" s="243"/>
      <c r="N39" s="243"/>
      <c r="O39" s="243"/>
      <c r="P39" s="243"/>
      <c r="Q39" s="243"/>
      <c r="R39" s="243"/>
      <c r="S39" s="243"/>
      <c r="T39" s="243"/>
      <c r="U39" s="244"/>
      <c r="V39" s="244"/>
      <c r="W39" s="244"/>
      <c r="X39" s="243"/>
      <c r="Y39" s="243"/>
      <c r="Z39" s="243"/>
      <c r="AA39" s="243"/>
      <c r="AB39" s="243"/>
      <c r="AC39" s="244"/>
      <c r="AD39" s="440"/>
      <c r="AE39" s="440"/>
      <c r="AF39" s="440"/>
      <c r="AG39" s="438"/>
      <c r="AH39" s="243"/>
      <c r="AI39" s="243"/>
      <c r="AJ39" s="243"/>
      <c r="AK39" s="243"/>
      <c r="AL39" s="244"/>
      <c r="AM39" s="281"/>
      <c r="AN39" s="281"/>
      <c r="AO39" s="281"/>
    </row>
    <row r="40" spans="1:41" s="320" customFormat="1" ht="24.75" customHeight="1" thickBot="1">
      <c r="A40" s="313"/>
      <c r="B40" s="249" t="s">
        <v>474</v>
      </c>
      <c r="C40" s="252">
        <f>C38+C12</f>
        <v>297072</v>
      </c>
      <c r="D40" s="252">
        <f aca="true" t="shared" si="8" ref="D40:AO40">D38+D12</f>
        <v>328893</v>
      </c>
      <c r="E40" s="252">
        <f t="shared" si="8"/>
        <v>315223</v>
      </c>
      <c r="F40" s="252">
        <f t="shared" si="8"/>
        <v>515464</v>
      </c>
      <c r="G40" s="252">
        <f t="shared" si="8"/>
        <v>657853</v>
      </c>
      <c r="H40" s="252">
        <f t="shared" si="8"/>
        <v>657853</v>
      </c>
      <c r="I40" s="252">
        <f t="shared" si="8"/>
        <v>535394</v>
      </c>
      <c r="J40" s="252">
        <f t="shared" si="8"/>
        <v>534080</v>
      </c>
      <c r="K40" s="252">
        <f t="shared" si="8"/>
        <v>540596</v>
      </c>
      <c r="L40" s="252">
        <f t="shared" si="8"/>
        <v>51144</v>
      </c>
      <c r="M40" s="252">
        <f t="shared" si="8"/>
        <v>9678</v>
      </c>
      <c r="N40" s="252">
        <f t="shared" si="8"/>
        <v>13823</v>
      </c>
      <c r="O40" s="252">
        <f t="shared" si="8"/>
        <v>323394</v>
      </c>
      <c r="P40" s="252">
        <f t="shared" si="8"/>
        <v>299500</v>
      </c>
      <c r="Q40" s="252">
        <f t="shared" si="8"/>
        <v>356490</v>
      </c>
      <c r="R40" s="252">
        <f t="shared" si="8"/>
        <v>6894</v>
      </c>
      <c r="S40" s="252">
        <f t="shared" si="8"/>
        <v>65500</v>
      </c>
      <c r="T40" s="252">
        <f t="shared" si="8"/>
        <v>30255</v>
      </c>
      <c r="U40" s="252">
        <f t="shared" si="8"/>
        <v>279104</v>
      </c>
      <c r="V40" s="252">
        <f t="shared" si="8"/>
        <v>117645</v>
      </c>
      <c r="W40" s="252">
        <f t="shared" si="8"/>
        <v>119132</v>
      </c>
      <c r="X40" s="252">
        <f t="shared" si="8"/>
        <v>71078</v>
      </c>
      <c r="Y40" s="252">
        <f t="shared" si="8"/>
        <v>60120</v>
      </c>
      <c r="Z40" s="252">
        <f t="shared" si="8"/>
        <v>56328</v>
      </c>
      <c r="AA40" s="252">
        <f t="shared" si="8"/>
        <v>0</v>
      </c>
      <c r="AB40" s="252">
        <f t="shared" si="8"/>
        <v>1000000</v>
      </c>
      <c r="AC40" s="254">
        <f t="shared" si="8"/>
        <v>1000000</v>
      </c>
      <c r="AD40" s="255">
        <f t="shared" si="8"/>
        <v>2079544</v>
      </c>
      <c r="AE40" s="255">
        <f t="shared" si="8"/>
        <v>3073269</v>
      </c>
      <c r="AF40" s="255">
        <f t="shared" si="8"/>
        <v>3089700</v>
      </c>
      <c r="AG40" s="436">
        <f t="shared" si="8"/>
        <v>422043</v>
      </c>
      <c r="AH40" s="252">
        <f t="shared" si="8"/>
        <v>38343</v>
      </c>
      <c r="AI40" s="252">
        <f t="shared" si="8"/>
        <v>38343</v>
      </c>
      <c r="AJ40" s="252">
        <f t="shared" si="8"/>
        <v>407841</v>
      </c>
      <c r="AK40" s="252">
        <f t="shared" si="8"/>
        <v>117097</v>
      </c>
      <c r="AL40" s="254">
        <f t="shared" si="8"/>
        <v>0</v>
      </c>
      <c r="AM40" s="255">
        <f t="shared" si="8"/>
        <v>2909428</v>
      </c>
      <c r="AN40" s="255">
        <f t="shared" si="8"/>
        <v>3149955</v>
      </c>
      <c r="AO40" s="255">
        <f t="shared" si="8"/>
        <v>3128043</v>
      </c>
    </row>
    <row r="41" spans="1:41" ht="37.5" customHeight="1" thickBot="1">
      <c r="A41" s="190"/>
      <c r="B41" s="253" t="s">
        <v>475</v>
      </c>
      <c r="C41" s="252"/>
      <c r="D41" s="252"/>
      <c r="E41" s="252"/>
      <c r="F41" s="252"/>
      <c r="G41" s="252"/>
      <c r="H41" s="252"/>
      <c r="I41" s="252"/>
      <c r="J41" s="252"/>
      <c r="K41" s="252"/>
      <c r="L41" s="252"/>
      <c r="M41" s="252"/>
      <c r="N41" s="252"/>
      <c r="O41" s="252"/>
      <c r="P41" s="252"/>
      <c r="Q41" s="252"/>
      <c r="R41" s="252"/>
      <c r="S41" s="252"/>
      <c r="T41" s="252"/>
      <c r="U41" s="254"/>
      <c r="V41" s="254"/>
      <c r="W41" s="254"/>
      <c r="X41" s="252"/>
      <c r="Y41" s="252"/>
      <c r="Z41" s="252"/>
      <c r="AA41" s="252"/>
      <c r="AB41" s="252"/>
      <c r="AC41" s="254"/>
      <c r="AD41" s="255"/>
      <c r="AE41" s="255"/>
      <c r="AF41" s="255"/>
      <c r="AG41" s="436">
        <v>422043</v>
      </c>
      <c r="AH41" s="252">
        <v>38343</v>
      </c>
      <c r="AI41" s="252">
        <v>38343</v>
      </c>
      <c r="AJ41" s="250">
        <v>407841</v>
      </c>
      <c r="AK41" s="250"/>
      <c r="AL41" s="279"/>
      <c r="AM41" s="255">
        <f>SUM(AG41+AJ41)</f>
        <v>829884</v>
      </c>
      <c r="AN41" s="255">
        <f>SUM(AH41+AI41)</f>
        <v>76686</v>
      </c>
      <c r="AO41" s="255">
        <f>SUM(AI41+AL41)</f>
        <v>38343</v>
      </c>
    </row>
    <row r="42" spans="1:41" s="346" customFormat="1" ht="27" customHeight="1" thickBot="1">
      <c r="A42" s="340"/>
      <c r="B42" s="341" t="s">
        <v>476</v>
      </c>
      <c r="C42" s="342">
        <f aca="true" t="shared" si="9" ref="C42:AI42">C40-C41</f>
        <v>297072</v>
      </c>
      <c r="D42" s="342">
        <f t="shared" si="9"/>
        <v>328893</v>
      </c>
      <c r="E42" s="342">
        <f t="shared" si="9"/>
        <v>315223</v>
      </c>
      <c r="F42" s="342">
        <f t="shared" si="9"/>
        <v>515464</v>
      </c>
      <c r="G42" s="342">
        <f t="shared" si="9"/>
        <v>657853</v>
      </c>
      <c r="H42" s="342">
        <f t="shared" si="9"/>
        <v>657853</v>
      </c>
      <c r="I42" s="342">
        <f t="shared" si="9"/>
        <v>535394</v>
      </c>
      <c r="J42" s="342">
        <f t="shared" si="9"/>
        <v>534080</v>
      </c>
      <c r="K42" s="342">
        <f t="shared" si="9"/>
        <v>540596</v>
      </c>
      <c r="L42" s="342">
        <f t="shared" si="9"/>
        <v>51144</v>
      </c>
      <c r="M42" s="342">
        <f t="shared" si="9"/>
        <v>9678</v>
      </c>
      <c r="N42" s="342">
        <f t="shared" si="9"/>
        <v>13823</v>
      </c>
      <c r="O42" s="342">
        <f t="shared" si="9"/>
        <v>323394</v>
      </c>
      <c r="P42" s="342">
        <f t="shared" si="9"/>
        <v>299500</v>
      </c>
      <c r="Q42" s="342">
        <f t="shared" si="9"/>
        <v>356490</v>
      </c>
      <c r="R42" s="342">
        <f t="shared" si="9"/>
        <v>6894</v>
      </c>
      <c r="S42" s="342">
        <f t="shared" si="9"/>
        <v>65500</v>
      </c>
      <c r="T42" s="342">
        <f t="shared" si="9"/>
        <v>30255</v>
      </c>
      <c r="U42" s="342">
        <f t="shared" si="9"/>
        <v>279104</v>
      </c>
      <c r="V42" s="342">
        <f t="shared" si="9"/>
        <v>117645</v>
      </c>
      <c r="W42" s="343">
        <f t="shared" si="9"/>
        <v>119132</v>
      </c>
      <c r="X42" s="342">
        <f t="shared" si="9"/>
        <v>71078</v>
      </c>
      <c r="Y42" s="342">
        <f t="shared" si="9"/>
        <v>60120</v>
      </c>
      <c r="Z42" s="342">
        <f t="shared" si="9"/>
        <v>56328</v>
      </c>
      <c r="AA42" s="342">
        <f>AA40-AA41</f>
        <v>0</v>
      </c>
      <c r="AB42" s="342">
        <f>AB40-AB41</f>
        <v>1000000</v>
      </c>
      <c r="AC42" s="343">
        <f>AC40-AC41</f>
        <v>1000000</v>
      </c>
      <c r="AD42" s="344">
        <f t="shared" si="9"/>
        <v>2079544</v>
      </c>
      <c r="AE42" s="344">
        <f t="shared" si="9"/>
        <v>3073269</v>
      </c>
      <c r="AF42" s="344">
        <f t="shared" si="9"/>
        <v>3089700</v>
      </c>
      <c r="AG42" s="437">
        <f t="shared" si="9"/>
        <v>0</v>
      </c>
      <c r="AH42" s="344">
        <f t="shared" si="9"/>
        <v>0</v>
      </c>
      <c r="AI42" s="344">
        <f t="shared" si="9"/>
        <v>0</v>
      </c>
      <c r="AJ42" s="344">
        <f>AJ40-AJ41</f>
        <v>0</v>
      </c>
      <c r="AK42" s="344"/>
      <c r="AL42" s="345">
        <f>AL40-AL41</f>
        <v>0</v>
      </c>
      <c r="AM42" s="344">
        <f>AM40-AM41</f>
        <v>2079544</v>
      </c>
      <c r="AN42" s="344">
        <f>AN40-AN41</f>
        <v>3073269</v>
      </c>
      <c r="AO42" s="344">
        <f>AO40-AO41</f>
        <v>3089700</v>
      </c>
    </row>
    <row r="43" spans="2:41" ht="12.75">
      <c r="B43" s="256"/>
      <c r="C43" s="256"/>
      <c r="D43" s="256"/>
      <c r="E43" s="256"/>
      <c r="F43" s="256"/>
      <c r="G43" s="256"/>
      <c r="H43" s="256"/>
      <c r="I43" s="256"/>
      <c r="J43" s="256"/>
      <c r="K43" s="256"/>
      <c r="L43" s="256"/>
      <c r="M43" s="256"/>
      <c r="N43" s="256"/>
      <c r="O43" s="256"/>
      <c r="P43" s="256"/>
      <c r="Q43" s="256"/>
      <c r="R43" s="520" t="s">
        <v>356</v>
      </c>
      <c r="S43" s="521"/>
      <c r="T43" s="521"/>
      <c r="U43" s="521"/>
      <c r="V43" s="521"/>
      <c r="W43" s="521"/>
      <c r="X43" s="521"/>
      <c r="Y43" s="521"/>
      <c r="Z43" s="522"/>
      <c r="AA43" s="430"/>
      <c r="AB43" s="430"/>
      <c r="AC43" s="430"/>
      <c r="AD43" s="257"/>
      <c r="AE43" s="257"/>
      <c r="AF43" s="257"/>
      <c r="AG43" s="257"/>
      <c r="AH43" s="257"/>
      <c r="AI43" s="257"/>
      <c r="AJ43" s="257"/>
      <c r="AK43" s="257"/>
      <c r="AL43" s="443"/>
      <c r="AM43" s="257">
        <v>347000</v>
      </c>
      <c r="AN43" s="257">
        <v>28870</v>
      </c>
      <c r="AO43" s="257"/>
    </row>
    <row r="44" spans="2:41" ht="12.75">
      <c r="B44" s="256"/>
      <c r="C44" s="256"/>
      <c r="D44" s="256"/>
      <c r="E44" s="256"/>
      <c r="F44" s="256"/>
      <c r="G44" s="256"/>
      <c r="H44" s="256"/>
      <c r="I44" s="256"/>
      <c r="J44" s="256"/>
      <c r="K44" s="256"/>
      <c r="L44" s="256"/>
      <c r="M44" s="256"/>
      <c r="N44" s="256"/>
      <c r="O44" s="256"/>
      <c r="P44" s="256"/>
      <c r="Q44" s="256"/>
      <c r="R44" s="523" t="s">
        <v>477</v>
      </c>
      <c r="S44" s="524"/>
      <c r="T44" s="524"/>
      <c r="U44" s="524"/>
      <c r="V44" s="524"/>
      <c r="W44" s="524"/>
      <c r="X44" s="524"/>
      <c r="Y44" s="524"/>
      <c r="Z44" s="525"/>
      <c r="AA44" s="348"/>
      <c r="AB44" s="348"/>
      <c r="AC44" s="348"/>
      <c r="AD44" s="258"/>
      <c r="AE44" s="258"/>
      <c r="AF44" s="258"/>
      <c r="AG44" s="258"/>
      <c r="AH44" s="258"/>
      <c r="AI44" s="258"/>
      <c r="AJ44" s="258"/>
      <c r="AK44" s="258"/>
      <c r="AL44" s="444"/>
      <c r="AM44" s="258">
        <v>30000</v>
      </c>
      <c r="AN44" s="258">
        <v>0</v>
      </c>
      <c r="AO44" s="258"/>
    </row>
    <row r="45" spans="2:41" ht="13.5" thickBot="1">
      <c r="B45" s="256"/>
      <c r="C45" s="256"/>
      <c r="D45" s="256"/>
      <c r="E45" s="256"/>
      <c r="F45" s="256"/>
      <c r="G45" s="256"/>
      <c r="H45" s="256"/>
      <c r="I45" s="256"/>
      <c r="J45" s="256"/>
      <c r="K45" s="256"/>
      <c r="L45" s="256"/>
      <c r="M45" s="256"/>
      <c r="N45" s="256"/>
      <c r="O45" s="256"/>
      <c r="P45" s="256"/>
      <c r="Q45" s="256"/>
      <c r="R45" s="472" t="s">
        <v>478</v>
      </c>
      <c r="S45" s="473"/>
      <c r="T45" s="474"/>
      <c r="U45" s="474"/>
      <c r="V45" s="474"/>
      <c r="W45" s="474"/>
      <c r="X45" s="474"/>
      <c r="Y45" s="474"/>
      <c r="Z45" s="475"/>
      <c r="AA45" s="347"/>
      <c r="AB45" s="347"/>
      <c r="AC45" s="347"/>
      <c r="AD45" s="259"/>
      <c r="AE45" s="259"/>
      <c r="AF45" s="259"/>
      <c r="AG45" s="259"/>
      <c r="AH45" s="259"/>
      <c r="AI45" s="259"/>
      <c r="AJ45" s="259"/>
      <c r="AK45" s="259"/>
      <c r="AL45" s="445"/>
      <c r="AM45" s="259">
        <v>69175</v>
      </c>
      <c r="AN45" s="259">
        <v>28870</v>
      </c>
      <c r="AO45" s="259"/>
    </row>
    <row r="46" spans="2:41" ht="12.7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row>
    <row r="47" spans="2:41" ht="12.75">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row>
    <row r="48" spans="2:41" ht="12.75">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row>
  </sheetData>
  <mergeCells count="21">
    <mergeCell ref="AG1:AO1"/>
    <mergeCell ref="B3:AG3"/>
    <mergeCell ref="C6:AG6"/>
    <mergeCell ref="I7:K7"/>
    <mergeCell ref="L7:N7"/>
    <mergeCell ref="O7:Q7"/>
    <mergeCell ref="R7:T7"/>
    <mergeCell ref="U7:W7"/>
    <mergeCell ref="A7:A8"/>
    <mergeCell ref="B7:B8"/>
    <mergeCell ref="C7:E7"/>
    <mergeCell ref="F7:H7"/>
    <mergeCell ref="R45:Z45"/>
    <mergeCell ref="AJ7:AL7"/>
    <mergeCell ref="AM7:AO7"/>
    <mergeCell ref="R43:Z43"/>
    <mergeCell ref="R44:Z44"/>
    <mergeCell ref="X7:Z7"/>
    <mergeCell ref="AD7:AF7"/>
    <mergeCell ref="AG7:AI7"/>
    <mergeCell ref="AA7:AC7"/>
  </mergeCells>
  <printOptions/>
  <pageMargins left="0.75" right="0.75" top="1" bottom="1" header="0.5" footer="0.5"/>
  <pageSetup horizontalDpi="200" verticalDpi="200" orientation="landscape" paperSize="9" scale="45" r:id="rId1"/>
</worksheet>
</file>

<file path=xl/worksheets/sheet13.xml><?xml version="1.0" encoding="utf-8"?>
<worksheet xmlns="http://schemas.openxmlformats.org/spreadsheetml/2006/main" xmlns:r="http://schemas.openxmlformats.org/officeDocument/2006/relationships">
  <dimension ref="B2:F43"/>
  <sheetViews>
    <sheetView workbookViewId="0" topLeftCell="A1">
      <selection activeCell="C18" sqref="C18"/>
    </sheetView>
  </sheetViews>
  <sheetFormatPr defaultColWidth="9.140625" defaultRowHeight="12.75"/>
  <cols>
    <col min="2" max="2" width="42.57421875" style="0" customWidth="1"/>
  </cols>
  <sheetData>
    <row r="2" ht="12.75">
      <c r="C2" t="s">
        <v>88</v>
      </c>
    </row>
    <row r="4" spans="2:4" ht="12.75">
      <c r="B4" s="492" t="s">
        <v>649</v>
      </c>
      <c r="C4" s="492"/>
      <c r="D4" s="492"/>
    </row>
    <row r="5" spans="2:4" ht="12.75">
      <c r="B5" s="492" t="s">
        <v>302</v>
      </c>
      <c r="C5" s="492"/>
      <c r="D5" s="492"/>
    </row>
    <row r="7" ht="12.75">
      <c r="C7" t="s">
        <v>2</v>
      </c>
    </row>
    <row r="8" ht="13.5" thickBot="1"/>
    <row r="9" spans="2:5" ht="13.5" customHeight="1" thickBot="1">
      <c r="B9" s="498" t="s">
        <v>1</v>
      </c>
      <c r="C9" s="499" t="s">
        <v>489</v>
      </c>
      <c r="D9" s="500"/>
      <c r="E9" s="232" t="s">
        <v>491</v>
      </c>
    </row>
    <row r="10" spans="2:5" ht="13.5" thickBot="1">
      <c r="B10" s="498"/>
      <c r="C10" s="36" t="s">
        <v>33</v>
      </c>
      <c r="D10" s="36" t="s">
        <v>34</v>
      </c>
      <c r="E10" s="36" t="s">
        <v>35</v>
      </c>
    </row>
    <row r="11" spans="2:5" ht="12.75">
      <c r="B11" s="4" t="s">
        <v>42</v>
      </c>
      <c r="C11" s="5"/>
      <c r="D11" s="5"/>
      <c r="E11" s="5"/>
    </row>
    <row r="12" spans="2:5" ht="26.25" customHeight="1">
      <c r="B12" s="261" t="s">
        <v>481</v>
      </c>
      <c r="C12" s="127">
        <v>94137</v>
      </c>
      <c r="D12" s="127">
        <v>94047</v>
      </c>
      <c r="E12" s="127">
        <v>78847</v>
      </c>
    </row>
    <row r="13" spans="2:5" ht="12.75">
      <c r="B13" s="7" t="s">
        <v>137</v>
      </c>
      <c r="C13" s="8">
        <v>0</v>
      </c>
      <c r="D13" s="8">
        <v>0</v>
      </c>
      <c r="E13" s="8">
        <v>615</v>
      </c>
    </row>
    <row r="14" spans="2:5" ht="12.75">
      <c r="B14" s="7" t="s">
        <v>93</v>
      </c>
      <c r="C14" s="8">
        <v>65500</v>
      </c>
      <c r="D14" s="8">
        <v>65500</v>
      </c>
      <c r="E14" s="8">
        <v>29290</v>
      </c>
    </row>
    <row r="15" spans="2:5" ht="12.75">
      <c r="B15" s="7" t="s">
        <v>138</v>
      </c>
      <c r="C15" s="8">
        <v>4228</v>
      </c>
      <c r="D15" s="8">
        <v>4228</v>
      </c>
      <c r="E15" s="8">
        <v>1234</v>
      </c>
    </row>
    <row r="16" spans="2:5" ht="12.75">
      <c r="B16" s="7" t="s">
        <v>94</v>
      </c>
      <c r="C16" s="8">
        <v>523322</v>
      </c>
      <c r="D16" s="8">
        <v>508089</v>
      </c>
      <c r="E16" s="8">
        <v>508089</v>
      </c>
    </row>
    <row r="17" spans="2:5" ht="12.75">
      <c r="B17" s="7" t="s">
        <v>275</v>
      </c>
      <c r="C17" s="8">
        <v>39502</v>
      </c>
      <c r="D17" s="8">
        <v>65443</v>
      </c>
      <c r="E17" s="8">
        <v>65443</v>
      </c>
    </row>
    <row r="18" spans="2:5" ht="12.75">
      <c r="B18" s="7" t="s">
        <v>95</v>
      </c>
      <c r="C18" s="8">
        <v>0</v>
      </c>
      <c r="D18" s="8">
        <v>0</v>
      </c>
      <c r="E18" s="8">
        <v>0</v>
      </c>
    </row>
    <row r="19" spans="2:5" ht="12.75">
      <c r="B19" s="7" t="s">
        <v>96</v>
      </c>
      <c r="C19" s="8">
        <v>24912</v>
      </c>
      <c r="D19" s="8">
        <v>26219</v>
      </c>
      <c r="E19" s="8">
        <v>26219</v>
      </c>
    </row>
    <row r="20" spans="2:5" ht="12.75">
      <c r="B20" s="7" t="s">
        <v>373</v>
      </c>
      <c r="C20" s="8">
        <v>0</v>
      </c>
      <c r="D20" s="8">
        <v>0</v>
      </c>
      <c r="E20" s="8">
        <v>0</v>
      </c>
    </row>
    <row r="21" spans="2:5" ht="12.75">
      <c r="B21" s="7" t="s">
        <v>374</v>
      </c>
      <c r="C21" s="8">
        <v>6000</v>
      </c>
      <c r="D21" s="8">
        <v>6000</v>
      </c>
      <c r="E21" s="8">
        <v>6000</v>
      </c>
    </row>
    <row r="22" spans="2:5" ht="12.75">
      <c r="B22" s="7" t="s">
        <v>248</v>
      </c>
      <c r="C22" s="8">
        <v>0</v>
      </c>
      <c r="D22" s="8">
        <v>51346</v>
      </c>
      <c r="E22" s="8">
        <v>51346</v>
      </c>
    </row>
    <row r="23" spans="2:5" ht="12.75">
      <c r="B23" s="7" t="s">
        <v>89</v>
      </c>
      <c r="C23" s="8">
        <v>293800</v>
      </c>
      <c r="D23" s="8">
        <v>297100</v>
      </c>
      <c r="E23" s="8">
        <v>352797</v>
      </c>
    </row>
    <row r="24" spans="2:5" ht="12.75">
      <c r="B24" s="7" t="s">
        <v>263</v>
      </c>
      <c r="C24" s="8">
        <v>1500</v>
      </c>
      <c r="D24" s="8">
        <v>2400</v>
      </c>
      <c r="E24" s="8">
        <v>3693</v>
      </c>
    </row>
    <row r="25" spans="2:5" ht="12.75">
      <c r="B25" s="7" t="s">
        <v>37</v>
      </c>
      <c r="C25" s="8">
        <v>103014</v>
      </c>
      <c r="D25" s="8">
        <v>90145</v>
      </c>
      <c r="E25" s="8">
        <v>90145</v>
      </c>
    </row>
    <row r="26" spans="2:5" ht="12.75">
      <c r="B26" s="7" t="s">
        <v>90</v>
      </c>
      <c r="C26" s="8">
        <v>27500</v>
      </c>
      <c r="D26" s="8">
        <v>27500</v>
      </c>
      <c r="E26" s="8">
        <v>28987</v>
      </c>
    </row>
    <row r="27" spans="2:5" ht="12.75">
      <c r="B27" s="7" t="s">
        <v>91</v>
      </c>
      <c r="C27" s="8">
        <v>0</v>
      </c>
      <c r="D27" s="8">
        <v>0</v>
      </c>
      <c r="E27" s="8">
        <v>0</v>
      </c>
    </row>
    <row r="28" spans="2:5" ht="12.75">
      <c r="B28" s="7" t="s">
        <v>431</v>
      </c>
      <c r="C28" s="8">
        <v>5446</v>
      </c>
      <c r="D28" s="8">
        <v>7046</v>
      </c>
      <c r="E28" s="8">
        <v>8074</v>
      </c>
    </row>
    <row r="29" spans="2:5" ht="12.75">
      <c r="B29" s="7" t="s">
        <v>274</v>
      </c>
      <c r="C29" s="8">
        <v>0</v>
      </c>
      <c r="D29" s="8">
        <v>0</v>
      </c>
      <c r="E29" s="8">
        <v>265</v>
      </c>
    </row>
    <row r="30" spans="2:5" ht="12.75">
      <c r="B30" s="7" t="s">
        <v>92</v>
      </c>
      <c r="C30" s="8">
        <v>0</v>
      </c>
      <c r="D30" s="8">
        <v>0</v>
      </c>
      <c r="E30" s="8">
        <v>0</v>
      </c>
    </row>
    <row r="31" spans="2:6" ht="12.75">
      <c r="B31" s="7" t="s">
        <v>482</v>
      </c>
      <c r="C31" s="8">
        <v>24007</v>
      </c>
      <c r="D31" s="8">
        <v>45448</v>
      </c>
      <c r="E31" s="8">
        <v>26817</v>
      </c>
      <c r="F31" s="155"/>
    </row>
    <row r="32" spans="2:5" ht="12.75">
      <c r="B32" s="7" t="s">
        <v>483</v>
      </c>
      <c r="C32" s="8">
        <v>0</v>
      </c>
      <c r="D32" s="8">
        <v>0</v>
      </c>
      <c r="E32" s="8">
        <v>0</v>
      </c>
    </row>
    <row r="33" spans="2:5" ht="12.75">
      <c r="B33" s="7" t="s">
        <v>272</v>
      </c>
      <c r="C33" s="8">
        <v>0</v>
      </c>
      <c r="D33" s="8">
        <v>0</v>
      </c>
      <c r="E33" s="8">
        <v>0</v>
      </c>
    </row>
    <row r="34" spans="2:5" ht="12.75">
      <c r="B34" s="7" t="s">
        <v>432</v>
      </c>
      <c r="C34" s="8">
        <v>0</v>
      </c>
      <c r="D34" s="8">
        <v>0</v>
      </c>
      <c r="E34" s="8">
        <v>0</v>
      </c>
    </row>
    <row r="35" spans="2:5" ht="12.75">
      <c r="B35" s="7" t="s">
        <v>100</v>
      </c>
      <c r="C35" s="8">
        <v>450</v>
      </c>
      <c r="D35" s="8">
        <v>450</v>
      </c>
      <c r="E35" s="8">
        <v>1167</v>
      </c>
    </row>
    <row r="36" spans="2:5" ht="12.75">
      <c r="B36" s="10" t="s">
        <v>38</v>
      </c>
      <c r="C36" s="11">
        <f>SUM(C12:C35)</f>
        <v>1213318</v>
      </c>
      <c r="D36" s="11">
        <f>SUM(D12:D35)</f>
        <v>1290961</v>
      </c>
      <c r="E36" s="11">
        <f>SUM(E12:E35)</f>
        <v>1279028</v>
      </c>
    </row>
    <row r="37" spans="2:5" ht="12.75">
      <c r="B37" s="7" t="s">
        <v>101</v>
      </c>
      <c r="C37" s="8">
        <v>2050</v>
      </c>
      <c r="D37" s="8">
        <v>46322</v>
      </c>
      <c r="E37" s="8">
        <v>46322</v>
      </c>
    </row>
    <row r="38" spans="2:5" ht="12.75">
      <c r="B38" s="10" t="s">
        <v>39</v>
      </c>
      <c r="C38" s="11">
        <f>SUM(C36:C37)</f>
        <v>1215368</v>
      </c>
      <c r="D38" s="11">
        <f>SUM(D36:D37)</f>
        <v>1337283</v>
      </c>
      <c r="E38" s="11">
        <f>SUM(E36:E37)</f>
        <v>1325350</v>
      </c>
    </row>
    <row r="39" spans="2:5" ht="12.75">
      <c r="B39" s="7" t="s">
        <v>102</v>
      </c>
      <c r="C39" s="8">
        <v>28870</v>
      </c>
      <c r="D39" s="8">
        <v>28870</v>
      </c>
      <c r="E39" s="8">
        <v>0</v>
      </c>
    </row>
    <row r="40" spans="2:5" ht="12.75">
      <c r="B40" s="7" t="s">
        <v>103</v>
      </c>
      <c r="C40" s="8">
        <v>0</v>
      </c>
      <c r="D40" s="8">
        <v>0</v>
      </c>
      <c r="E40" s="8">
        <v>0</v>
      </c>
    </row>
    <row r="41" spans="2:5" ht="12.75">
      <c r="B41" s="7" t="s">
        <v>277</v>
      </c>
      <c r="C41" s="8">
        <v>1000000</v>
      </c>
      <c r="D41" s="8">
        <v>1000000</v>
      </c>
      <c r="E41" s="8">
        <v>1000000</v>
      </c>
    </row>
    <row r="42" spans="2:5" ht="12.75">
      <c r="B42" s="7" t="s">
        <v>104</v>
      </c>
      <c r="C42" s="8">
        <v>0</v>
      </c>
      <c r="D42" s="8">
        <v>0</v>
      </c>
      <c r="E42" s="8">
        <v>-6311</v>
      </c>
    </row>
    <row r="43" spans="2:5" ht="12.75">
      <c r="B43" s="13" t="s">
        <v>40</v>
      </c>
      <c r="C43" s="14">
        <f>SUM(C38:C42)</f>
        <v>2244238</v>
      </c>
      <c r="D43" s="14">
        <f>SUM(D38:D42)</f>
        <v>2366153</v>
      </c>
      <c r="E43" s="14">
        <f>SUM(E38:E42)</f>
        <v>2319039</v>
      </c>
    </row>
  </sheetData>
  <mergeCells count="4">
    <mergeCell ref="B9:B10"/>
    <mergeCell ref="C9:D9"/>
    <mergeCell ref="B4:D4"/>
    <mergeCell ref="B5:D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E50"/>
  <sheetViews>
    <sheetView workbookViewId="0" topLeftCell="A9">
      <selection activeCell="E27" sqref="E27"/>
    </sheetView>
  </sheetViews>
  <sheetFormatPr defaultColWidth="9.140625" defaultRowHeight="12.75"/>
  <cols>
    <col min="2" max="2" width="37.7109375" style="0" customWidth="1"/>
  </cols>
  <sheetData>
    <row r="2" ht="12.75">
      <c r="D2" t="s">
        <v>203</v>
      </c>
    </row>
    <row r="4" spans="2:5" ht="12.75">
      <c r="B4" s="492" t="s">
        <v>569</v>
      </c>
      <c r="C4" s="492"/>
      <c r="D4" s="492"/>
      <c r="E4" s="492"/>
    </row>
    <row r="5" spans="2:5" ht="12.75">
      <c r="B5" s="492" t="s">
        <v>570</v>
      </c>
      <c r="C5" s="492"/>
      <c r="D5" s="492"/>
      <c r="E5" s="492"/>
    </row>
    <row r="7" ht="12.75">
      <c r="D7" t="s">
        <v>2</v>
      </c>
    </row>
    <row r="8" ht="13.5" thickBot="1"/>
    <row r="9" spans="2:5" ht="12.75">
      <c r="B9" s="483" t="s">
        <v>1</v>
      </c>
      <c r="C9" s="539" t="s">
        <v>30</v>
      </c>
      <c r="D9" s="539"/>
      <c r="E9" s="53" t="s">
        <v>32</v>
      </c>
    </row>
    <row r="10" spans="2:5" ht="13.5" thickBot="1">
      <c r="B10" s="484"/>
      <c r="C10" s="55" t="s">
        <v>33</v>
      </c>
      <c r="D10" s="55" t="s">
        <v>34</v>
      </c>
      <c r="E10" s="56" t="s">
        <v>35</v>
      </c>
    </row>
    <row r="11" spans="2:5" ht="12.75">
      <c r="B11" s="135" t="s">
        <v>261</v>
      </c>
      <c r="C11" s="20">
        <v>0</v>
      </c>
      <c r="D11" s="20">
        <v>0</v>
      </c>
      <c r="E11" s="21">
        <v>0</v>
      </c>
    </row>
    <row r="12" spans="2:5" ht="12.75">
      <c r="B12" s="7" t="s">
        <v>262</v>
      </c>
      <c r="C12" s="8">
        <v>0</v>
      </c>
      <c r="D12" s="8">
        <v>0</v>
      </c>
      <c r="E12" s="9">
        <v>0</v>
      </c>
    </row>
    <row r="13" spans="2:5" ht="12.75">
      <c r="B13" s="7" t="s">
        <v>89</v>
      </c>
      <c r="C13" s="8">
        <v>0</v>
      </c>
      <c r="D13" s="8">
        <v>0</v>
      </c>
      <c r="E13" s="9">
        <v>0</v>
      </c>
    </row>
    <row r="14" spans="2:5" ht="12.75">
      <c r="B14" s="7" t="s">
        <v>263</v>
      </c>
      <c r="C14" s="8">
        <v>0</v>
      </c>
      <c r="D14" s="8">
        <v>0</v>
      </c>
      <c r="E14" s="9">
        <v>0</v>
      </c>
    </row>
    <row r="15" spans="2:5" ht="12.75">
      <c r="B15" s="7" t="s">
        <v>37</v>
      </c>
      <c r="C15" s="8">
        <v>0</v>
      </c>
      <c r="D15" s="8">
        <v>0</v>
      </c>
      <c r="E15" s="9">
        <v>0</v>
      </c>
    </row>
    <row r="16" spans="2:5" ht="12.75">
      <c r="B16" s="7" t="s">
        <v>90</v>
      </c>
      <c r="C16" s="8">
        <v>0</v>
      </c>
      <c r="D16" s="8">
        <v>0</v>
      </c>
      <c r="E16" s="9">
        <v>0</v>
      </c>
    </row>
    <row r="17" spans="2:5" ht="12.75">
      <c r="B17" s="7" t="s">
        <v>91</v>
      </c>
      <c r="C17" s="8">
        <v>0</v>
      </c>
      <c r="D17" s="8">
        <v>0</v>
      </c>
      <c r="E17" s="9">
        <v>0</v>
      </c>
    </row>
    <row r="18" spans="2:5" ht="12.75">
      <c r="B18" s="7" t="s">
        <v>264</v>
      </c>
      <c r="C18" s="8">
        <v>0</v>
      </c>
      <c r="D18" s="8">
        <v>0</v>
      </c>
      <c r="E18" s="9">
        <v>0</v>
      </c>
    </row>
    <row r="19" spans="2:5" ht="12.75">
      <c r="B19" s="7" t="s">
        <v>92</v>
      </c>
      <c r="C19" s="8">
        <v>0</v>
      </c>
      <c r="D19" s="8">
        <v>0</v>
      </c>
      <c r="E19" s="9">
        <v>0</v>
      </c>
    </row>
    <row r="20" spans="2:5" ht="12.75">
      <c r="B20" s="7" t="s">
        <v>265</v>
      </c>
      <c r="C20" s="8">
        <v>0</v>
      </c>
      <c r="D20" s="8">
        <v>0</v>
      </c>
      <c r="E20" s="9">
        <v>0</v>
      </c>
    </row>
    <row r="21" spans="2:5" ht="12.75">
      <c r="B21" s="7" t="s">
        <v>266</v>
      </c>
      <c r="C21" s="8">
        <v>0</v>
      </c>
      <c r="D21" s="8">
        <v>0</v>
      </c>
      <c r="E21" s="9">
        <v>0</v>
      </c>
    </row>
    <row r="22" spans="2:5" ht="12.75">
      <c r="B22" s="7" t="s">
        <v>267</v>
      </c>
      <c r="C22" s="8">
        <v>0</v>
      </c>
      <c r="D22" s="8">
        <v>0</v>
      </c>
      <c r="E22" s="9">
        <v>0</v>
      </c>
    </row>
    <row r="23" spans="2:5" ht="12.75">
      <c r="B23" s="7" t="s">
        <v>268</v>
      </c>
      <c r="C23" s="8">
        <v>0</v>
      </c>
      <c r="D23" s="8">
        <v>502</v>
      </c>
      <c r="E23" s="9">
        <v>502</v>
      </c>
    </row>
    <row r="24" spans="2:5" ht="12.75">
      <c r="B24" s="7" t="s">
        <v>269</v>
      </c>
      <c r="C24" s="8">
        <v>0</v>
      </c>
      <c r="D24" s="8">
        <v>0</v>
      </c>
      <c r="E24" s="9">
        <v>0</v>
      </c>
    </row>
    <row r="25" spans="2:5" ht="12.75">
      <c r="B25" s="7" t="s">
        <v>270</v>
      </c>
      <c r="C25" s="8">
        <v>0</v>
      </c>
      <c r="D25" s="8">
        <v>0</v>
      </c>
      <c r="E25" s="9">
        <v>0</v>
      </c>
    </row>
    <row r="26" spans="2:5" ht="12.75">
      <c r="B26" s="7" t="s">
        <v>137</v>
      </c>
      <c r="C26" s="8">
        <v>0</v>
      </c>
      <c r="D26" s="8">
        <v>0</v>
      </c>
      <c r="E26" s="9">
        <v>0</v>
      </c>
    </row>
    <row r="27" spans="2:5" ht="12.75">
      <c r="B27" s="7" t="s">
        <v>93</v>
      </c>
      <c r="C27" s="8">
        <v>0</v>
      </c>
      <c r="D27" s="8">
        <v>0</v>
      </c>
      <c r="E27" s="9">
        <v>0</v>
      </c>
    </row>
    <row r="28" spans="2:5" ht="12.75">
      <c r="B28" s="7" t="s">
        <v>271</v>
      </c>
      <c r="C28" s="8">
        <v>0</v>
      </c>
      <c r="D28" s="8">
        <v>0</v>
      </c>
      <c r="E28" s="9">
        <v>0</v>
      </c>
    </row>
    <row r="29" spans="2:5" ht="12.75">
      <c r="B29" s="7" t="s">
        <v>272</v>
      </c>
      <c r="C29" s="8">
        <v>0</v>
      </c>
      <c r="D29" s="8">
        <v>0</v>
      </c>
      <c r="E29" s="9">
        <v>0</v>
      </c>
    </row>
    <row r="30" spans="2:5" ht="12.75">
      <c r="B30" s="7" t="s">
        <v>273</v>
      </c>
      <c r="C30" s="8">
        <v>0</v>
      </c>
      <c r="D30" s="8">
        <v>0</v>
      </c>
      <c r="E30" s="9">
        <v>0</v>
      </c>
    </row>
    <row r="31" spans="2:5" ht="12.75">
      <c r="B31" s="7" t="s">
        <v>138</v>
      </c>
      <c r="C31" s="8">
        <v>0</v>
      </c>
      <c r="D31" s="8">
        <v>0</v>
      </c>
      <c r="E31" s="9">
        <v>0</v>
      </c>
    </row>
    <row r="32" spans="2:5" ht="12.75">
      <c r="B32" s="7" t="s">
        <v>274</v>
      </c>
      <c r="C32" s="8">
        <v>0</v>
      </c>
      <c r="D32" s="8">
        <v>0</v>
      </c>
      <c r="E32" s="9">
        <v>0</v>
      </c>
    </row>
    <row r="33" spans="2:5" ht="12.75">
      <c r="B33" s="7" t="s">
        <v>100</v>
      </c>
      <c r="C33" s="8">
        <v>0</v>
      </c>
      <c r="D33" s="8">
        <v>0</v>
      </c>
      <c r="E33" s="9">
        <v>0</v>
      </c>
    </row>
    <row r="34" spans="2:5" ht="12.75">
      <c r="B34" s="7" t="s">
        <v>94</v>
      </c>
      <c r="C34" s="8">
        <v>0</v>
      </c>
      <c r="D34" s="8">
        <v>0</v>
      </c>
      <c r="E34" s="9">
        <v>0</v>
      </c>
    </row>
    <row r="35" spans="2:5" ht="12.75">
      <c r="B35" s="7" t="s">
        <v>275</v>
      </c>
      <c r="C35" s="8">
        <v>555</v>
      </c>
      <c r="D35" s="8">
        <v>756</v>
      </c>
      <c r="E35" s="9">
        <v>756</v>
      </c>
    </row>
    <row r="36" spans="2:5" ht="12.75">
      <c r="B36" s="7" t="s">
        <v>95</v>
      </c>
      <c r="C36" s="8">
        <v>0</v>
      </c>
      <c r="D36" s="8">
        <v>0</v>
      </c>
      <c r="E36" s="9">
        <v>0</v>
      </c>
    </row>
    <row r="37" spans="2:5" ht="12.75">
      <c r="B37" s="7" t="s">
        <v>96</v>
      </c>
      <c r="C37" s="8">
        <v>0</v>
      </c>
      <c r="D37" s="8">
        <v>0</v>
      </c>
      <c r="E37" s="9">
        <v>0</v>
      </c>
    </row>
    <row r="38" spans="2:5" ht="12.75">
      <c r="B38" s="7" t="s">
        <v>276</v>
      </c>
      <c r="C38" s="8">
        <v>0</v>
      </c>
      <c r="D38" s="8">
        <v>0</v>
      </c>
      <c r="E38" s="9">
        <v>0</v>
      </c>
    </row>
    <row r="39" spans="2:5" ht="12.75">
      <c r="B39" s="7" t="s">
        <v>97</v>
      </c>
      <c r="C39" s="8">
        <v>0</v>
      </c>
      <c r="D39" s="8">
        <v>0</v>
      </c>
      <c r="E39" s="9">
        <v>0</v>
      </c>
    </row>
    <row r="40" spans="2:5" ht="12.75">
      <c r="B40" s="7" t="s">
        <v>98</v>
      </c>
      <c r="C40" s="8">
        <v>0</v>
      </c>
      <c r="D40" s="8">
        <v>0</v>
      </c>
      <c r="E40" s="9">
        <v>0</v>
      </c>
    </row>
    <row r="41" spans="2:5" ht="12.75">
      <c r="B41" s="7" t="s">
        <v>99</v>
      </c>
      <c r="C41" s="8">
        <v>0</v>
      </c>
      <c r="D41" s="8">
        <v>0</v>
      </c>
      <c r="E41" s="9">
        <v>0</v>
      </c>
    </row>
    <row r="42" spans="2:5" ht="12.75">
      <c r="B42" s="7" t="s">
        <v>248</v>
      </c>
      <c r="C42" s="8">
        <v>0</v>
      </c>
      <c r="D42" s="8">
        <v>0</v>
      </c>
      <c r="E42" s="9">
        <v>0</v>
      </c>
    </row>
    <row r="43" spans="2:5" ht="12.75">
      <c r="B43" s="10" t="s">
        <v>38</v>
      </c>
      <c r="C43" s="11">
        <f>SUM(C11:C42)</f>
        <v>555</v>
      </c>
      <c r="D43" s="11">
        <f>SUM(D11:D42)</f>
        <v>1258</v>
      </c>
      <c r="E43" s="12">
        <f>SUM(E11:E42)</f>
        <v>1258</v>
      </c>
    </row>
    <row r="44" spans="2:5" ht="12.75">
      <c r="B44" s="7" t="s">
        <v>101</v>
      </c>
      <c r="C44" s="8">
        <v>0</v>
      </c>
      <c r="D44" s="8">
        <v>0</v>
      </c>
      <c r="E44" s="9">
        <v>0</v>
      </c>
    </row>
    <row r="45" spans="2:5" ht="12.75">
      <c r="B45" s="10" t="s">
        <v>39</v>
      </c>
      <c r="C45" s="11">
        <f>SUM(C43+C44)</f>
        <v>555</v>
      </c>
      <c r="D45" s="11">
        <f>SUM(D43+D44)</f>
        <v>1258</v>
      </c>
      <c r="E45" s="12">
        <f>SUM(E43+E44)</f>
        <v>1258</v>
      </c>
    </row>
    <row r="46" spans="2:5" ht="12.75">
      <c r="B46" s="7" t="s">
        <v>102</v>
      </c>
      <c r="C46" s="8">
        <v>0</v>
      </c>
      <c r="D46" s="8">
        <v>0</v>
      </c>
      <c r="E46" s="9">
        <v>0</v>
      </c>
    </row>
    <row r="47" spans="2:5" ht="12.75">
      <c r="B47" s="7" t="s">
        <v>103</v>
      </c>
      <c r="C47" s="8">
        <v>0</v>
      </c>
      <c r="D47" s="8">
        <v>0</v>
      </c>
      <c r="E47" s="9">
        <v>0</v>
      </c>
    </row>
    <row r="48" spans="2:5" ht="12.75">
      <c r="B48" s="7" t="s">
        <v>148</v>
      </c>
      <c r="C48" s="8">
        <v>0</v>
      </c>
      <c r="D48" s="8">
        <v>0</v>
      </c>
      <c r="E48" s="9">
        <v>0</v>
      </c>
    </row>
    <row r="49" spans="2:5" ht="12.75">
      <c r="B49" s="7" t="s">
        <v>104</v>
      </c>
      <c r="C49" s="8">
        <v>0</v>
      </c>
      <c r="D49" s="8">
        <v>0</v>
      </c>
      <c r="E49" s="9">
        <v>0</v>
      </c>
    </row>
    <row r="50" spans="2:5" ht="13.5" thickBot="1">
      <c r="B50" s="22" t="s">
        <v>40</v>
      </c>
      <c r="C50" s="23">
        <f>SUM(C45:C49)</f>
        <v>555</v>
      </c>
      <c r="D50" s="23">
        <f>SUM(D45:D49)</f>
        <v>1258</v>
      </c>
      <c r="E50" s="24">
        <f>SUM(E45:E49)</f>
        <v>1258</v>
      </c>
    </row>
  </sheetData>
  <mergeCells count="4">
    <mergeCell ref="B4:E4"/>
    <mergeCell ref="B5:E5"/>
    <mergeCell ref="B9:B10"/>
    <mergeCell ref="C9:D9"/>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132"/>
  <sheetViews>
    <sheetView workbookViewId="0" topLeftCell="A54">
      <selection activeCell="F134" sqref="F134"/>
    </sheetView>
  </sheetViews>
  <sheetFormatPr defaultColWidth="9.140625" defaultRowHeight="12.75"/>
  <cols>
    <col min="2" max="2" width="38.421875" style="0" customWidth="1"/>
    <col min="3" max="5" width="11.421875" style="0" customWidth="1"/>
    <col min="6" max="6" width="10.57421875" style="0" customWidth="1"/>
  </cols>
  <sheetData>
    <row r="1" ht="12.75">
      <c r="C1" t="s">
        <v>215</v>
      </c>
    </row>
    <row r="3" spans="1:5" ht="12.75">
      <c r="A3" s="540" t="s">
        <v>375</v>
      </c>
      <c r="B3" s="540"/>
      <c r="C3" s="540"/>
      <c r="D3" s="540"/>
      <c r="E3" s="540"/>
    </row>
    <row r="4" ht="13.5" thickBot="1">
      <c r="E4" t="s">
        <v>149</v>
      </c>
    </row>
    <row r="5" spans="1:6" ht="23.25" thickBot="1">
      <c r="A5" s="351" t="s">
        <v>303</v>
      </c>
      <c r="B5" s="352" t="s">
        <v>1</v>
      </c>
      <c r="C5" s="353" t="s">
        <v>376</v>
      </c>
      <c r="D5" s="353" t="s">
        <v>377</v>
      </c>
      <c r="E5" s="353" t="s">
        <v>548</v>
      </c>
      <c r="F5" s="353" t="s">
        <v>549</v>
      </c>
    </row>
    <row r="6" spans="1:6" ht="12.75">
      <c r="A6" s="354"/>
      <c r="B6" s="355"/>
      <c r="C6" s="356"/>
      <c r="D6" s="356"/>
      <c r="E6" s="356"/>
      <c r="F6" s="356"/>
    </row>
    <row r="7" spans="1:6" ht="12.75">
      <c r="A7" s="357"/>
      <c r="B7" s="358" t="s">
        <v>192</v>
      </c>
      <c r="C7" s="359"/>
      <c r="D7" s="359"/>
      <c r="E7" s="359"/>
      <c r="F7" s="359"/>
    </row>
    <row r="8" spans="1:6" ht="12.75">
      <c r="A8" s="360" t="s">
        <v>297</v>
      </c>
      <c r="B8" s="361" t="s">
        <v>145</v>
      </c>
      <c r="C8" s="362"/>
      <c r="D8" s="362"/>
      <c r="E8" s="362"/>
      <c r="F8" s="362"/>
    </row>
    <row r="9" spans="1:6" ht="12.75">
      <c r="A9" s="360"/>
      <c r="B9" s="423" t="s">
        <v>547</v>
      </c>
      <c r="C9" s="424"/>
      <c r="D9" s="424"/>
      <c r="E9" s="424"/>
      <c r="F9" s="424">
        <v>6000</v>
      </c>
    </row>
    <row r="10" spans="1:6" ht="12.75">
      <c r="A10" s="360"/>
      <c r="B10" s="423" t="s">
        <v>550</v>
      </c>
      <c r="C10" s="424"/>
      <c r="D10" s="424"/>
      <c r="E10" s="424"/>
      <c r="F10" s="424">
        <v>276</v>
      </c>
    </row>
    <row r="11" spans="1:6" ht="12.75">
      <c r="A11" s="360"/>
      <c r="B11" s="423" t="s">
        <v>551</v>
      </c>
      <c r="C11" s="424"/>
      <c r="D11" s="424"/>
      <c r="E11" s="424"/>
      <c r="F11" s="424">
        <v>8000</v>
      </c>
    </row>
    <row r="12" spans="1:6" ht="12.75">
      <c r="A12" s="360"/>
      <c r="B12" s="363" t="s">
        <v>231</v>
      </c>
      <c r="C12" s="362">
        <v>1088</v>
      </c>
      <c r="D12" s="362">
        <v>1088</v>
      </c>
      <c r="E12" s="362"/>
      <c r="F12" s="362"/>
    </row>
    <row r="13" spans="1:6" ht="12.75">
      <c r="A13" s="360"/>
      <c r="B13" s="363" t="s">
        <v>249</v>
      </c>
      <c r="C13" s="362">
        <v>2516</v>
      </c>
      <c r="D13" s="362">
        <v>2516</v>
      </c>
      <c r="E13" s="362"/>
      <c r="F13" s="362"/>
    </row>
    <row r="14" spans="1:6" ht="12.75">
      <c r="A14" s="360"/>
      <c r="B14" s="363" t="s">
        <v>250</v>
      </c>
      <c r="C14" s="362">
        <v>478</v>
      </c>
      <c r="D14" s="362">
        <v>478</v>
      </c>
      <c r="E14" s="362"/>
      <c r="F14" s="362"/>
    </row>
    <row r="15" spans="1:6" ht="12.75">
      <c r="A15" s="360"/>
      <c r="B15" s="363" t="s">
        <v>251</v>
      </c>
      <c r="C15" s="362">
        <v>6843</v>
      </c>
      <c r="D15" s="362">
        <v>6843</v>
      </c>
      <c r="E15" s="362"/>
      <c r="F15" s="362"/>
    </row>
    <row r="16" spans="1:6" ht="12.75">
      <c r="A16" s="360"/>
      <c r="B16" s="363" t="s">
        <v>252</v>
      </c>
      <c r="C16" s="362">
        <v>8785</v>
      </c>
      <c r="D16" s="362">
        <v>8785</v>
      </c>
      <c r="E16" s="362"/>
      <c r="F16" s="362"/>
    </row>
    <row r="17" spans="1:6" ht="12.75">
      <c r="A17" s="360"/>
      <c r="B17" s="363" t="s">
        <v>379</v>
      </c>
      <c r="C17" s="362">
        <v>2868</v>
      </c>
      <c r="D17" s="362">
        <v>2868</v>
      </c>
      <c r="E17" s="362"/>
      <c r="F17" s="362"/>
    </row>
    <row r="18" spans="1:6" ht="12.75">
      <c r="A18" s="360"/>
      <c r="B18" s="363" t="s">
        <v>380</v>
      </c>
      <c r="C18" s="362">
        <v>5685</v>
      </c>
      <c r="D18" s="362">
        <v>5685</v>
      </c>
      <c r="E18" s="362"/>
      <c r="F18" s="362"/>
    </row>
    <row r="19" spans="1:6" ht="12.75">
      <c r="A19" s="360"/>
      <c r="B19" s="363" t="s">
        <v>381</v>
      </c>
      <c r="C19" s="362">
        <v>4433</v>
      </c>
      <c r="D19" s="362">
        <v>4433</v>
      </c>
      <c r="E19" s="362">
        <v>2433</v>
      </c>
      <c r="F19" s="362">
        <v>2434</v>
      </c>
    </row>
    <row r="20" spans="1:6" ht="12.75">
      <c r="A20" s="360"/>
      <c r="B20" s="363" t="s">
        <v>314</v>
      </c>
      <c r="C20" s="362">
        <v>27130</v>
      </c>
      <c r="D20" s="362">
        <v>27130</v>
      </c>
      <c r="E20" s="362"/>
      <c r="F20" s="362"/>
    </row>
    <row r="21" spans="1:6" ht="12.75">
      <c r="A21" s="360"/>
      <c r="B21" s="363" t="s">
        <v>382</v>
      </c>
      <c r="C21" s="362">
        <v>1472</v>
      </c>
      <c r="D21" s="362">
        <v>1472</v>
      </c>
      <c r="E21" s="362"/>
      <c r="F21" s="362"/>
    </row>
    <row r="22" spans="1:6" ht="12.75">
      <c r="A22" s="360"/>
      <c r="B22" s="363" t="s">
        <v>383</v>
      </c>
      <c r="C22" s="362">
        <v>1176</v>
      </c>
      <c r="D22" s="362">
        <v>1176</v>
      </c>
      <c r="E22" s="362"/>
      <c r="F22" s="362"/>
    </row>
    <row r="23" spans="1:6" ht="12.75">
      <c r="A23" s="360"/>
      <c r="B23" s="363" t="s">
        <v>384</v>
      </c>
      <c r="C23" s="362">
        <v>6720</v>
      </c>
      <c r="D23" s="362">
        <v>6720</v>
      </c>
      <c r="E23" s="362"/>
      <c r="F23" s="362"/>
    </row>
    <row r="24" spans="1:6" ht="12.75">
      <c r="A24" s="360"/>
      <c r="B24" s="363" t="s">
        <v>385</v>
      </c>
      <c r="C24" s="362">
        <v>8011</v>
      </c>
      <c r="D24" s="362">
        <v>8011</v>
      </c>
      <c r="E24" s="362"/>
      <c r="F24" s="362"/>
    </row>
    <row r="25" spans="1:6" ht="12.75">
      <c r="A25" s="360"/>
      <c r="B25" s="363" t="s">
        <v>305</v>
      </c>
      <c r="C25" s="362">
        <v>21144</v>
      </c>
      <c r="D25" s="362">
        <v>21780</v>
      </c>
      <c r="E25" s="362"/>
      <c r="F25" s="362"/>
    </row>
    <row r="26" spans="1:6" ht="12.75">
      <c r="A26" s="360"/>
      <c r="B26" s="363" t="s">
        <v>523</v>
      </c>
      <c r="C26" s="362"/>
      <c r="D26" s="362"/>
      <c r="E26" s="362">
        <v>1988</v>
      </c>
      <c r="F26" s="362">
        <v>1988</v>
      </c>
    </row>
    <row r="27" spans="1:6" ht="12.75">
      <c r="A27" s="360"/>
      <c r="B27" s="363" t="s">
        <v>524</v>
      </c>
      <c r="C27" s="362"/>
      <c r="D27" s="362"/>
      <c r="E27" s="362">
        <v>3120</v>
      </c>
      <c r="F27" s="362">
        <v>3120</v>
      </c>
    </row>
    <row r="28" spans="1:6" ht="12.75">
      <c r="A28" s="360"/>
      <c r="B28" s="363" t="s">
        <v>525</v>
      </c>
      <c r="C28" s="362"/>
      <c r="D28" s="362"/>
      <c r="E28" s="362">
        <v>22241</v>
      </c>
      <c r="F28" s="362">
        <v>0</v>
      </c>
    </row>
    <row r="29" spans="1:6" ht="12.75">
      <c r="A29" s="360"/>
      <c r="B29" s="363" t="s">
        <v>526</v>
      </c>
      <c r="C29" s="362"/>
      <c r="D29" s="362"/>
      <c r="E29" s="362">
        <v>59000</v>
      </c>
      <c r="F29" s="362">
        <v>5228</v>
      </c>
    </row>
    <row r="30" spans="1:6" ht="12.75">
      <c r="A30" s="360"/>
      <c r="B30" s="363" t="s">
        <v>527</v>
      </c>
      <c r="C30" s="362"/>
      <c r="D30" s="362"/>
      <c r="E30" s="362">
        <v>24000</v>
      </c>
      <c r="F30" s="362">
        <v>0</v>
      </c>
    </row>
    <row r="31" spans="1:6" ht="12.75">
      <c r="A31" s="360"/>
      <c r="B31" s="363" t="s">
        <v>387</v>
      </c>
      <c r="C31" s="362">
        <v>0</v>
      </c>
      <c r="D31" s="362">
        <v>2450</v>
      </c>
      <c r="E31" s="362"/>
      <c r="F31" s="362">
        <v>0</v>
      </c>
    </row>
    <row r="32" spans="1:6" ht="12.75">
      <c r="A32" s="360"/>
      <c r="B32" s="363" t="s">
        <v>386</v>
      </c>
      <c r="C32" s="362"/>
      <c r="D32" s="362"/>
      <c r="E32" s="362">
        <v>26344</v>
      </c>
      <c r="F32" s="362">
        <v>30318</v>
      </c>
    </row>
    <row r="33" spans="1:6" ht="12.75">
      <c r="A33" s="360"/>
      <c r="B33" s="363" t="s">
        <v>528</v>
      </c>
      <c r="C33" s="362"/>
      <c r="D33" s="362"/>
      <c r="E33" s="362">
        <v>345</v>
      </c>
      <c r="F33" s="362">
        <v>618</v>
      </c>
    </row>
    <row r="34" spans="1:6" ht="12.75">
      <c r="A34" s="360"/>
      <c r="B34" s="363" t="s">
        <v>529</v>
      </c>
      <c r="C34" s="362"/>
      <c r="D34" s="362"/>
      <c r="E34" s="362">
        <v>2700</v>
      </c>
      <c r="F34" s="362">
        <v>3240</v>
      </c>
    </row>
    <row r="35" spans="1:6" ht="12.75">
      <c r="A35" s="360"/>
      <c r="B35" s="363" t="s">
        <v>552</v>
      </c>
      <c r="C35" s="362"/>
      <c r="D35" s="362"/>
      <c r="E35" s="362"/>
      <c r="F35" s="362">
        <v>51</v>
      </c>
    </row>
    <row r="36" spans="1:6" ht="12.75">
      <c r="A36" s="360"/>
      <c r="B36" s="363" t="s">
        <v>562</v>
      </c>
      <c r="C36" s="362"/>
      <c r="D36" s="362"/>
      <c r="E36" s="362"/>
      <c r="F36" s="362">
        <v>828</v>
      </c>
    </row>
    <row r="37" spans="1:6" ht="12.75">
      <c r="A37" s="360"/>
      <c r="B37" s="363" t="s">
        <v>563</v>
      </c>
      <c r="C37" s="362"/>
      <c r="D37" s="362"/>
      <c r="E37" s="362"/>
      <c r="F37" s="362">
        <v>1674</v>
      </c>
    </row>
    <row r="38" spans="1:6" ht="12.75">
      <c r="A38" s="360" t="s">
        <v>296</v>
      </c>
      <c r="B38" s="361" t="s">
        <v>187</v>
      </c>
      <c r="C38" s="362"/>
      <c r="D38" s="362"/>
      <c r="E38" s="362"/>
      <c r="F38" s="362"/>
    </row>
    <row r="39" spans="1:6" ht="12.75">
      <c r="A39" s="360"/>
      <c r="B39" s="361"/>
      <c r="C39" s="364"/>
      <c r="D39" s="364"/>
      <c r="E39" s="364"/>
      <c r="F39" s="364"/>
    </row>
    <row r="40" spans="1:6" ht="12.75">
      <c r="A40" s="360" t="s">
        <v>288</v>
      </c>
      <c r="B40" s="361" t="s">
        <v>530</v>
      </c>
      <c r="C40" s="364"/>
      <c r="D40" s="364"/>
      <c r="E40" s="364"/>
      <c r="F40" s="364"/>
    </row>
    <row r="41" spans="1:6" ht="12.75">
      <c r="A41" s="360"/>
      <c r="B41" s="363" t="s">
        <v>531</v>
      </c>
      <c r="C41" s="364"/>
      <c r="D41" s="364"/>
      <c r="E41" s="364">
        <v>502</v>
      </c>
      <c r="F41" s="364">
        <v>405</v>
      </c>
    </row>
    <row r="42" spans="1:6" ht="12.75">
      <c r="A42" s="360"/>
      <c r="B42" s="361"/>
      <c r="C42" s="364"/>
      <c r="D42" s="364"/>
      <c r="E42" s="364"/>
      <c r="F42" s="364"/>
    </row>
    <row r="43" spans="1:6" ht="12.75">
      <c r="A43" s="360" t="s">
        <v>290</v>
      </c>
      <c r="B43" s="361" t="s">
        <v>532</v>
      </c>
      <c r="C43" s="364"/>
      <c r="D43" s="364"/>
      <c r="E43" s="364"/>
      <c r="F43" s="364"/>
    </row>
    <row r="44" spans="1:6" ht="12.75">
      <c r="A44" s="360"/>
      <c r="B44" s="363" t="s">
        <v>531</v>
      </c>
      <c r="C44" s="364"/>
      <c r="D44" s="364"/>
      <c r="E44" s="364">
        <v>3865</v>
      </c>
      <c r="F44" s="364">
        <v>4142</v>
      </c>
    </row>
    <row r="45" spans="1:6" ht="12.75">
      <c r="A45" s="360"/>
      <c r="B45" s="363"/>
      <c r="C45" s="364"/>
      <c r="D45" s="364"/>
      <c r="E45" s="364"/>
      <c r="F45" s="364"/>
    </row>
    <row r="46" spans="1:6" ht="12.75">
      <c r="A46" s="360" t="s">
        <v>291</v>
      </c>
      <c r="B46" s="361" t="s">
        <v>533</v>
      </c>
      <c r="C46" s="364"/>
      <c r="D46" s="364"/>
      <c r="E46" s="364"/>
      <c r="F46" s="364"/>
    </row>
    <row r="47" spans="1:6" ht="12.75">
      <c r="A47" s="360"/>
      <c r="B47" s="363" t="s">
        <v>531</v>
      </c>
      <c r="C47" s="364"/>
      <c r="D47" s="364"/>
      <c r="E47" s="364">
        <v>2140</v>
      </c>
      <c r="F47" s="364">
        <v>813</v>
      </c>
    </row>
    <row r="48" spans="1:6" ht="12.75">
      <c r="A48" s="357"/>
      <c r="B48" s="425" t="s">
        <v>553</v>
      </c>
      <c r="C48" s="366"/>
      <c r="D48" s="366"/>
      <c r="E48" s="366"/>
      <c r="F48" s="366">
        <v>1010</v>
      </c>
    </row>
    <row r="49" spans="1:6" ht="12.75">
      <c r="A49" s="360" t="s">
        <v>292</v>
      </c>
      <c r="B49" s="365" t="s">
        <v>59</v>
      </c>
      <c r="C49" s="359"/>
      <c r="D49" s="359"/>
      <c r="E49" s="359"/>
      <c r="F49" s="359"/>
    </row>
    <row r="50" spans="1:6" ht="12.75">
      <c r="A50" s="360"/>
      <c r="B50" s="367" t="s">
        <v>534</v>
      </c>
      <c r="C50" s="359">
        <v>0</v>
      </c>
      <c r="D50" s="359">
        <v>0</v>
      </c>
      <c r="E50" s="359"/>
      <c r="F50" s="359"/>
    </row>
    <row r="51" spans="1:6" ht="12.75">
      <c r="A51" s="360"/>
      <c r="B51" s="363" t="s">
        <v>304</v>
      </c>
      <c r="C51" s="359">
        <v>0</v>
      </c>
      <c r="D51" s="359">
        <v>3058</v>
      </c>
      <c r="E51" s="359"/>
      <c r="F51" s="359"/>
    </row>
    <row r="52" spans="1:6" ht="12.75">
      <c r="A52" s="360"/>
      <c r="B52" s="368" t="s">
        <v>535</v>
      </c>
      <c r="C52" s="359"/>
      <c r="D52" s="359"/>
      <c r="E52" s="359">
        <v>2600</v>
      </c>
      <c r="F52" s="359">
        <v>2774</v>
      </c>
    </row>
    <row r="53" spans="1:6" ht="12.75">
      <c r="A53" s="369"/>
      <c r="B53" s="363" t="s">
        <v>536</v>
      </c>
      <c r="C53" s="364">
        <v>0</v>
      </c>
      <c r="D53" s="364">
        <v>0</v>
      </c>
      <c r="E53" s="364"/>
      <c r="F53" s="364"/>
    </row>
    <row r="54" spans="1:6" ht="12.75">
      <c r="A54" s="426" t="s">
        <v>559</v>
      </c>
      <c r="B54" s="427" t="s">
        <v>558</v>
      </c>
      <c r="C54" s="364"/>
      <c r="D54" s="364"/>
      <c r="E54" s="364"/>
      <c r="F54" s="364"/>
    </row>
    <row r="55" spans="1:6" ht="12.75">
      <c r="A55" s="426"/>
      <c r="B55" s="423" t="s">
        <v>560</v>
      </c>
      <c r="C55" s="364"/>
      <c r="D55" s="364"/>
      <c r="E55" s="364"/>
      <c r="F55" s="364">
        <v>117</v>
      </c>
    </row>
    <row r="56" spans="1:6" ht="12.75">
      <c r="A56" s="426"/>
      <c r="B56" s="423" t="s">
        <v>561</v>
      </c>
      <c r="C56" s="364"/>
      <c r="D56" s="364"/>
      <c r="E56" s="364"/>
      <c r="F56" s="364">
        <v>247</v>
      </c>
    </row>
    <row r="57" spans="1:6" ht="12.75">
      <c r="A57" s="360" t="s">
        <v>537</v>
      </c>
      <c r="B57" s="361" t="s">
        <v>227</v>
      </c>
      <c r="C57" s="364"/>
      <c r="D57" s="364"/>
      <c r="E57" s="364"/>
      <c r="F57" s="364"/>
    </row>
    <row r="58" spans="1:6" ht="12.75">
      <c r="A58" s="360"/>
      <c r="B58" s="363" t="s">
        <v>378</v>
      </c>
      <c r="C58" s="364"/>
      <c r="D58" s="364">
        <v>11787</v>
      </c>
      <c r="E58" s="364">
        <v>17605</v>
      </c>
      <c r="F58" s="364">
        <v>26280</v>
      </c>
    </row>
    <row r="59" spans="1:6" ht="12.75">
      <c r="A59" s="360"/>
      <c r="B59" s="363" t="s">
        <v>554</v>
      </c>
      <c r="C59" s="364"/>
      <c r="D59" s="364"/>
      <c r="E59" s="364"/>
      <c r="F59" s="364">
        <v>438</v>
      </c>
    </row>
    <row r="60" spans="1:6" ht="12.75">
      <c r="A60" s="360" t="s">
        <v>538</v>
      </c>
      <c r="B60" s="361" t="s">
        <v>144</v>
      </c>
      <c r="C60" s="364"/>
      <c r="D60" s="364"/>
      <c r="E60" s="364"/>
      <c r="F60" s="364"/>
    </row>
    <row r="61" spans="1:6" ht="12.75">
      <c r="A61" s="360"/>
      <c r="B61" s="363" t="s">
        <v>555</v>
      </c>
      <c r="C61" s="364">
        <v>0</v>
      </c>
      <c r="D61" s="364">
        <v>2001</v>
      </c>
      <c r="E61" s="364">
        <v>210</v>
      </c>
      <c r="F61" s="364">
        <v>216</v>
      </c>
    </row>
    <row r="62" spans="1:6" ht="12.75">
      <c r="A62" s="357"/>
      <c r="B62" s="425" t="s">
        <v>556</v>
      </c>
      <c r="C62" s="366"/>
      <c r="D62" s="366"/>
      <c r="E62" s="366"/>
      <c r="F62" s="366">
        <v>626</v>
      </c>
    </row>
    <row r="63" spans="1:6" ht="12.75">
      <c r="A63" s="360" t="s">
        <v>293</v>
      </c>
      <c r="B63" s="361" t="s">
        <v>122</v>
      </c>
      <c r="C63" s="364"/>
      <c r="D63" s="364"/>
      <c r="E63" s="364"/>
      <c r="F63" s="364"/>
    </row>
    <row r="64" spans="1:6" ht="13.5" thickBot="1">
      <c r="A64" s="370"/>
      <c r="B64" s="363" t="s">
        <v>531</v>
      </c>
      <c r="C64" s="371"/>
      <c r="D64" s="371"/>
      <c r="E64" s="371">
        <v>10000</v>
      </c>
      <c r="F64" s="371">
        <v>8825</v>
      </c>
    </row>
    <row r="65" spans="1:6" ht="13.5" thickBot="1">
      <c r="A65" s="372"/>
      <c r="B65" s="373" t="s">
        <v>557</v>
      </c>
      <c r="C65" s="374"/>
      <c r="D65" s="374"/>
      <c r="E65" s="374"/>
      <c r="F65" s="374">
        <v>439</v>
      </c>
    </row>
    <row r="66" spans="1:6" ht="13.5" thickBot="1">
      <c r="A66" s="351"/>
      <c r="B66" s="375" t="s">
        <v>193</v>
      </c>
      <c r="C66" s="376">
        <f>SUM(C8:C64)</f>
        <v>98349</v>
      </c>
      <c r="D66" s="376">
        <f>SUM(D8:D64)</f>
        <v>118281</v>
      </c>
      <c r="E66" s="376">
        <f>SUM(E8:E64)</f>
        <v>179093</v>
      </c>
      <c r="F66" s="376">
        <f>SUM(F8:F65)</f>
        <v>110107</v>
      </c>
    </row>
    <row r="67" spans="1:6" ht="12.75">
      <c r="A67" s="226"/>
      <c r="B67" s="227"/>
      <c r="C67" s="377"/>
      <c r="D67" s="377"/>
      <c r="E67" s="377"/>
      <c r="F67" s="377"/>
    </row>
    <row r="68" spans="1:6" ht="12.75">
      <c r="A68" s="226"/>
      <c r="B68" s="227"/>
      <c r="C68" s="377"/>
      <c r="D68" s="377"/>
      <c r="E68" s="377"/>
      <c r="F68" s="377"/>
    </row>
    <row r="69" spans="1:6" ht="12.75">
      <c r="A69" s="226"/>
      <c r="B69" s="227"/>
      <c r="C69" s="377"/>
      <c r="D69" s="377"/>
      <c r="E69" s="377"/>
      <c r="F69" s="377"/>
    </row>
    <row r="70" spans="1:6" ht="12.75">
      <c r="A70" s="226"/>
      <c r="B70" s="227"/>
      <c r="C70" s="377"/>
      <c r="D70" s="377"/>
      <c r="E70" s="377"/>
      <c r="F70" s="377"/>
    </row>
    <row r="71" spans="1:6" ht="12.75">
      <c r="A71" s="226"/>
      <c r="B71" s="227"/>
      <c r="C71" s="377"/>
      <c r="D71" s="377"/>
      <c r="E71" s="377"/>
      <c r="F71" s="377"/>
    </row>
    <row r="72" spans="1:6" ht="12.75">
      <c r="A72" s="226"/>
      <c r="B72" s="227"/>
      <c r="C72" s="377"/>
      <c r="D72" s="377"/>
      <c r="E72" s="377"/>
      <c r="F72" s="377"/>
    </row>
    <row r="73" spans="1:6" ht="12.75">
      <c r="A73" s="226"/>
      <c r="B73" s="227"/>
      <c r="C73" s="377"/>
      <c r="D73" s="377"/>
      <c r="E73" s="377"/>
      <c r="F73" s="377"/>
    </row>
    <row r="74" spans="1:6" ht="12.75">
      <c r="A74" s="226"/>
      <c r="B74" s="227"/>
      <c r="C74" s="377"/>
      <c r="D74" s="377"/>
      <c r="E74" s="377"/>
      <c r="F74" s="377"/>
    </row>
    <row r="75" spans="1:6" ht="12.75">
      <c r="A75" s="226"/>
      <c r="B75" s="227"/>
      <c r="C75" s="377"/>
      <c r="D75" s="377"/>
      <c r="E75" s="377"/>
      <c r="F75" s="377"/>
    </row>
    <row r="76" spans="1:6" ht="12.75">
      <c r="A76" s="226"/>
      <c r="B76" s="227"/>
      <c r="C76" s="377"/>
      <c r="D76" s="377"/>
      <c r="E76" s="377"/>
      <c r="F76" s="377"/>
    </row>
    <row r="77" spans="1:6" ht="12.75">
      <c r="A77" s="226"/>
      <c r="B77" s="227"/>
      <c r="C77" s="378" t="s">
        <v>334</v>
      </c>
      <c r="D77" s="377"/>
      <c r="E77" s="377"/>
      <c r="F77" s="377"/>
    </row>
    <row r="78" spans="1:6" ht="13.5" thickBot="1">
      <c r="A78" s="226"/>
      <c r="B78" s="227"/>
      <c r="C78" s="377"/>
      <c r="D78" s="377"/>
      <c r="E78" s="377"/>
      <c r="F78" s="377"/>
    </row>
    <row r="79" spans="1:6" ht="13.5" thickBot="1">
      <c r="A79" s="379"/>
      <c r="B79" s="352" t="s">
        <v>194</v>
      </c>
      <c r="C79" s="380"/>
      <c r="D79" s="380"/>
      <c r="E79" s="380"/>
      <c r="F79" s="380"/>
    </row>
    <row r="80" spans="1:6" ht="12.75">
      <c r="A80" s="354" t="s">
        <v>297</v>
      </c>
      <c r="B80" s="355" t="s">
        <v>145</v>
      </c>
      <c r="C80" s="381"/>
      <c r="D80" s="381"/>
      <c r="E80" s="381"/>
      <c r="F80" s="381"/>
    </row>
    <row r="81" spans="1:6" ht="12.75">
      <c r="A81" s="360"/>
      <c r="B81" s="363" t="s">
        <v>539</v>
      </c>
      <c r="C81" s="362"/>
      <c r="D81" s="362"/>
      <c r="E81" s="362">
        <v>12401</v>
      </c>
      <c r="F81" s="362">
        <v>10411</v>
      </c>
    </row>
    <row r="82" spans="1:6" ht="12.75">
      <c r="A82" s="360"/>
      <c r="B82" s="363" t="s">
        <v>540</v>
      </c>
      <c r="C82" s="362"/>
      <c r="D82" s="362"/>
      <c r="E82" s="362">
        <v>650</v>
      </c>
      <c r="F82" s="362">
        <v>653</v>
      </c>
    </row>
    <row r="83" spans="1:6" ht="12.75">
      <c r="A83" s="360"/>
      <c r="B83" s="363" t="s">
        <v>389</v>
      </c>
      <c r="C83" s="362"/>
      <c r="D83" s="362">
        <v>2945</v>
      </c>
      <c r="E83" s="362"/>
      <c r="F83" s="362">
        <v>0</v>
      </c>
    </row>
    <row r="84" spans="1:6" ht="12.75">
      <c r="A84" s="360"/>
      <c r="B84" s="363" t="s">
        <v>390</v>
      </c>
      <c r="C84" s="362"/>
      <c r="D84" s="362">
        <v>10728</v>
      </c>
      <c r="E84" s="362">
        <v>1865</v>
      </c>
      <c r="F84" s="362">
        <v>1864</v>
      </c>
    </row>
    <row r="85" spans="1:6" ht="12.75">
      <c r="A85" s="360"/>
      <c r="B85" s="363" t="s">
        <v>541</v>
      </c>
      <c r="C85" s="362">
        <v>5000</v>
      </c>
      <c r="D85" s="362"/>
      <c r="E85" s="362"/>
      <c r="F85" s="362">
        <v>0</v>
      </c>
    </row>
    <row r="86" spans="1:6" ht="12.75">
      <c r="A86" s="360"/>
      <c r="B86" s="363" t="s">
        <v>391</v>
      </c>
      <c r="C86" s="362">
        <v>6666</v>
      </c>
      <c r="D86" s="362">
        <v>6666</v>
      </c>
      <c r="E86" s="362"/>
      <c r="F86" s="362">
        <v>0</v>
      </c>
    </row>
    <row r="87" spans="1:6" ht="12.75">
      <c r="A87" s="360"/>
      <c r="B87" s="363" t="s">
        <v>542</v>
      </c>
      <c r="C87" s="362"/>
      <c r="D87" s="362"/>
      <c r="E87" s="362">
        <v>1200</v>
      </c>
      <c r="F87" s="362">
        <v>540</v>
      </c>
    </row>
    <row r="88" spans="1:6" ht="12.75">
      <c r="A88" s="382"/>
      <c r="B88" s="363" t="s">
        <v>543</v>
      </c>
      <c r="C88" s="364"/>
      <c r="D88" s="364"/>
      <c r="E88" s="364">
        <v>3367</v>
      </c>
      <c r="F88" s="364">
        <v>0</v>
      </c>
    </row>
    <row r="89" spans="1:6" ht="12.75">
      <c r="A89" s="382"/>
      <c r="B89" s="363" t="s">
        <v>567</v>
      </c>
      <c r="C89" s="364"/>
      <c r="D89" s="364"/>
      <c r="E89" s="364"/>
      <c r="F89" s="364">
        <v>120</v>
      </c>
    </row>
    <row r="90" spans="1:6" ht="12.75">
      <c r="A90" s="382"/>
      <c r="B90" s="363" t="s">
        <v>565</v>
      </c>
      <c r="C90" s="364"/>
      <c r="D90" s="364"/>
      <c r="E90" s="364"/>
      <c r="F90" s="364">
        <v>1200</v>
      </c>
    </row>
    <row r="91" spans="1:6" ht="12.75">
      <c r="A91" s="382"/>
      <c r="B91" s="363" t="s">
        <v>566</v>
      </c>
      <c r="C91" s="364"/>
      <c r="D91" s="364"/>
      <c r="E91" s="364"/>
      <c r="F91" s="364">
        <v>840</v>
      </c>
    </row>
    <row r="92" spans="1:6" ht="12.75">
      <c r="A92" s="382"/>
      <c r="B92" s="363" t="s">
        <v>564</v>
      </c>
      <c r="C92" s="364"/>
      <c r="D92" s="364"/>
      <c r="E92" s="364"/>
      <c r="F92" s="364">
        <v>4993</v>
      </c>
    </row>
    <row r="93" spans="1:6" ht="12.75">
      <c r="A93" s="385" t="s">
        <v>292</v>
      </c>
      <c r="B93" s="361" t="s">
        <v>59</v>
      </c>
      <c r="C93" s="359"/>
      <c r="D93" s="359"/>
      <c r="E93" s="359"/>
      <c r="F93" s="359"/>
    </row>
    <row r="94" spans="1:6" ht="12.75">
      <c r="A94" s="385"/>
      <c r="B94" s="365"/>
      <c r="C94" s="359"/>
      <c r="D94" s="359"/>
      <c r="E94" s="359"/>
      <c r="F94" s="359"/>
    </row>
    <row r="95" spans="1:6" ht="12.75">
      <c r="A95" s="360" t="s">
        <v>537</v>
      </c>
      <c r="B95" s="361" t="s">
        <v>227</v>
      </c>
      <c r="C95" s="362"/>
      <c r="D95" s="364"/>
      <c r="E95" s="364"/>
      <c r="F95" s="364"/>
    </row>
    <row r="96" spans="1:6" ht="12.75">
      <c r="A96" s="372"/>
      <c r="B96" s="373"/>
      <c r="C96" s="374"/>
      <c r="D96" s="374"/>
      <c r="E96" s="374"/>
      <c r="F96" s="374"/>
    </row>
    <row r="97" spans="1:6" ht="12.75">
      <c r="A97" s="360" t="s">
        <v>538</v>
      </c>
      <c r="B97" s="365" t="s">
        <v>144</v>
      </c>
      <c r="C97" s="359"/>
      <c r="D97" s="359"/>
      <c r="E97" s="359"/>
      <c r="F97" s="359"/>
    </row>
    <row r="98" spans="1:6" ht="12.75">
      <c r="A98" s="385"/>
      <c r="B98" s="367" t="s">
        <v>388</v>
      </c>
      <c r="C98" s="359"/>
      <c r="D98" s="359">
        <v>605</v>
      </c>
      <c r="E98" s="359"/>
      <c r="F98" s="359"/>
    </row>
    <row r="99" spans="1:6" ht="12.75">
      <c r="A99" s="360"/>
      <c r="B99" s="363"/>
      <c r="C99" s="362"/>
      <c r="D99" s="362"/>
      <c r="E99" s="362"/>
      <c r="F99" s="362"/>
    </row>
    <row r="100" spans="1:6" ht="13.5" thickBot="1">
      <c r="A100" s="360" t="s">
        <v>293</v>
      </c>
      <c r="B100" s="361" t="s">
        <v>122</v>
      </c>
      <c r="C100" s="359"/>
      <c r="D100" s="359"/>
      <c r="E100" s="359"/>
      <c r="F100" s="359"/>
    </row>
    <row r="101" spans="1:6" ht="13.5" thickBot="1">
      <c r="A101" s="351"/>
      <c r="B101" s="375" t="s">
        <v>195</v>
      </c>
      <c r="C101" s="386">
        <f>SUM(C80:C100)</f>
        <v>11666</v>
      </c>
      <c r="D101" s="386">
        <f>SUM(D80:D100)</f>
        <v>20944</v>
      </c>
      <c r="E101" s="386">
        <f>SUM(E80:E100)</f>
        <v>19483</v>
      </c>
      <c r="F101" s="386">
        <f>SUM(F80:F100)</f>
        <v>20621</v>
      </c>
    </row>
    <row r="102" spans="1:6" ht="12.75">
      <c r="A102" s="354"/>
      <c r="B102" s="387"/>
      <c r="C102" s="381"/>
      <c r="D102" s="381"/>
      <c r="E102" s="381"/>
      <c r="F102" s="381"/>
    </row>
    <row r="103" spans="1:6" ht="13.5" thickBot="1">
      <c r="A103" s="388" t="s">
        <v>297</v>
      </c>
      <c r="B103" s="389" t="s">
        <v>306</v>
      </c>
      <c r="C103" s="390"/>
      <c r="D103" s="390"/>
      <c r="E103" s="390"/>
      <c r="F103" s="390"/>
    </row>
    <row r="104" spans="1:6" ht="12.75">
      <c r="A104" s="354"/>
      <c r="B104" s="373" t="s">
        <v>392</v>
      </c>
      <c r="C104" s="374">
        <v>6500</v>
      </c>
      <c r="D104" s="374">
        <v>6500</v>
      </c>
      <c r="E104" s="356"/>
      <c r="F104" s="356"/>
    </row>
    <row r="105" spans="1:6" ht="12.75">
      <c r="A105" s="383"/>
      <c r="B105" s="137" t="s">
        <v>544</v>
      </c>
      <c r="C105" s="391"/>
      <c r="D105" s="391"/>
      <c r="E105" s="384">
        <v>301</v>
      </c>
      <c r="F105" s="384">
        <v>301</v>
      </c>
    </row>
    <row r="106" spans="1:6" ht="13.5" thickBot="1">
      <c r="A106" s="372"/>
      <c r="B106" s="373" t="s">
        <v>545</v>
      </c>
      <c r="C106" s="374"/>
      <c r="D106" s="374"/>
      <c r="E106" s="374">
        <v>9257</v>
      </c>
      <c r="F106" s="374">
        <v>9256</v>
      </c>
    </row>
    <row r="107" spans="1:6" ht="13.5" thickBot="1">
      <c r="A107" s="351"/>
      <c r="B107" s="375" t="s">
        <v>306</v>
      </c>
      <c r="C107" s="376">
        <f>SUM(C104:C104)</f>
        <v>6500</v>
      </c>
      <c r="D107" s="376">
        <f>SUM(D104:D104)</f>
        <v>6500</v>
      </c>
      <c r="E107" s="376">
        <f>SUM(E104:E106)</f>
        <v>9558</v>
      </c>
      <c r="F107" s="376">
        <f>SUM(F104:F106)</f>
        <v>9557</v>
      </c>
    </row>
    <row r="108" spans="1:6" ht="12.75">
      <c r="A108" s="360" t="s">
        <v>297</v>
      </c>
      <c r="B108" s="392" t="s">
        <v>307</v>
      </c>
      <c r="C108" s="393"/>
      <c r="D108" s="393"/>
      <c r="E108" s="393"/>
      <c r="F108" s="393"/>
    </row>
    <row r="109" spans="1:6" ht="12.75">
      <c r="A109" s="372"/>
      <c r="B109" s="373" t="s">
        <v>393</v>
      </c>
      <c r="C109" s="374">
        <v>11700</v>
      </c>
      <c r="D109" s="374">
        <v>11700</v>
      </c>
      <c r="E109" s="374"/>
      <c r="F109" s="374"/>
    </row>
    <row r="110" spans="1:6" ht="12.75">
      <c r="A110" s="360"/>
      <c r="B110" s="394" t="s">
        <v>307</v>
      </c>
      <c r="C110" s="393">
        <f>SUM(C108:C109)</f>
        <v>11700</v>
      </c>
      <c r="D110" s="393">
        <f>SUM(D108:D109)</f>
        <v>11700</v>
      </c>
      <c r="E110" s="393">
        <f>SUM(E108:E109)</f>
        <v>0</v>
      </c>
      <c r="F110" s="393">
        <f>SUM(F108:F109)</f>
        <v>0</v>
      </c>
    </row>
    <row r="111" spans="1:6" ht="12.75">
      <c r="A111" s="395"/>
      <c r="B111" s="392"/>
      <c r="C111" s="396"/>
      <c r="D111" s="396"/>
      <c r="E111" s="396"/>
      <c r="F111" s="396"/>
    </row>
    <row r="112" spans="1:6" ht="13.5" thickBot="1">
      <c r="A112" s="397" t="s">
        <v>297</v>
      </c>
      <c r="B112" s="398" t="s">
        <v>196</v>
      </c>
      <c r="C112" s="399"/>
      <c r="D112" s="399"/>
      <c r="E112" s="399"/>
      <c r="F112" s="399"/>
    </row>
    <row r="113" spans="1:6" ht="12.75">
      <c r="A113" s="400"/>
      <c r="B113" s="401" t="s">
        <v>253</v>
      </c>
      <c r="C113" s="402"/>
      <c r="D113" s="402"/>
      <c r="E113" s="402"/>
      <c r="F113" s="402"/>
    </row>
    <row r="114" spans="1:6" ht="12.75">
      <c r="A114" s="400"/>
      <c r="B114" s="401" t="s">
        <v>197</v>
      </c>
      <c r="C114" s="402">
        <v>2500</v>
      </c>
      <c r="D114" s="402">
        <v>2500</v>
      </c>
      <c r="E114" s="402">
        <v>10525</v>
      </c>
      <c r="F114" s="402">
        <v>10525</v>
      </c>
    </row>
    <row r="115" spans="1:6" ht="12.75">
      <c r="A115" s="400"/>
      <c r="B115" s="401" t="s">
        <v>198</v>
      </c>
      <c r="C115" s="402">
        <v>2880</v>
      </c>
      <c r="D115" s="402">
        <v>2880</v>
      </c>
      <c r="E115" s="402">
        <v>15255</v>
      </c>
      <c r="F115" s="402">
        <v>15255</v>
      </c>
    </row>
    <row r="116" spans="1:6" ht="12.75">
      <c r="A116" s="400"/>
      <c r="B116" s="401" t="s">
        <v>228</v>
      </c>
      <c r="C116" s="402">
        <v>6000</v>
      </c>
      <c r="D116" s="402">
        <v>6000</v>
      </c>
      <c r="E116" s="402">
        <v>8250</v>
      </c>
      <c r="F116" s="402">
        <v>8250</v>
      </c>
    </row>
    <row r="117" spans="1:6" ht="12.75">
      <c r="A117" s="403"/>
      <c r="B117" s="404" t="s">
        <v>308</v>
      </c>
      <c r="C117" s="405">
        <v>12000</v>
      </c>
      <c r="D117" s="405">
        <v>12000</v>
      </c>
      <c r="E117" s="405">
        <v>134500</v>
      </c>
      <c r="F117" s="405">
        <v>134500</v>
      </c>
    </row>
    <row r="118" spans="1:6" ht="12.75">
      <c r="A118" s="403"/>
      <c r="B118" s="404" t="s">
        <v>309</v>
      </c>
      <c r="C118" s="405">
        <v>5640</v>
      </c>
      <c r="D118" s="405">
        <v>5640</v>
      </c>
      <c r="E118" s="405">
        <v>31600</v>
      </c>
      <c r="F118" s="405">
        <v>31600</v>
      </c>
    </row>
    <row r="119" spans="1:6" ht="12.75">
      <c r="A119" s="403"/>
      <c r="B119" s="401" t="s">
        <v>310</v>
      </c>
      <c r="C119" s="405">
        <v>880</v>
      </c>
      <c r="D119" s="405">
        <v>880</v>
      </c>
      <c r="E119" s="405">
        <v>880</v>
      </c>
      <c r="F119" s="405">
        <v>880</v>
      </c>
    </row>
    <row r="120" spans="1:6" ht="12.75">
      <c r="A120" s="403"/>
      <c r="B120" s="401" t="s">
        <v>546</v>
      </c>
      <c r="C120" s="405"/>
      <c r="D120" s="405"/>
      <c r="E120" s="405">
        <v>27750</v>
      </c>
      <c r="F120" s="405">
        <v>27750</v>
      </c>
    </row>
    <row r="121" spans="1:6" ht="12.75">
      <c r="A121" s="403"/>
      <c r="B121" s="401" t="s">
        <v>394</v>
      </c>
      <c r="C121" s="405">
        <v>12000</v>
      </c>
      <c r="D121" s="405">
        <v>12000</v>
      </c>
      <c r="E121" s="405">
        <v>8000</v>
      </c>
      <c r="F121" s="405">
        <v>8000</v>
      </c>
    </row>
    <row r="122" spans="1:6" ht="12.75">
      <c r="A122" s="403"/>
      <c r="B122" s="406" t="s">
        <v>395</v>
      </c>
      <c r="C122" s="405">
        <v>7770</v>
      </c>
      <c r="D122" s="405">
        <v>7770</v>
      </c>
      <c r="E122" s="405"/>
      <c r="F122" s="405"/>
    </row>
    <row r="123" spans="1:6" ht="13.5" thickBot="1">
      <c r="A123" s="403"/>
      <c r="B123" s="404" t="s">
        <v>199</v>
      </c>
      <c r="C123" s="405">
        <v>6783</v>
      </c>
      <c r="D123" s="405">
        <v>6783</v>
      </c>
      <c r="E123" s="405">
        <v>6783</v>
      </c>
      <c r="F123" s="405">
        <v>7803</v>
      </c>
    </row>
    <row r="124" spans="1:6" ht="13.5" thickBot="1">
      <c r="A124" s="407"/>
      <c r="B124" s="408" t="s">
        <v>200</v>
      </c>
      <c r="C124" s="409">
        <f>SUM(C113:C123)</f>
        <v>56453</v>
      </c>
      <c r="D124" s="409">
        <f>SUM(D113:D123)</f>
        <v>56453</v>
      </c>
      <c r="E124" s="409">
        <f>SUM(E113:E123)</f>
        <v>243543</v>
      </c>
      <c r="F124" s="409">
        <f>SUM(F113:F123)</f>
        <v>244563</v>
      </c>
    </row>
    <row r="125" spans="1:6" ht="13.5" thickBot="1">
      <c r="A125" s="410"/>
      <c r="B125" s="411"/>
      <c r="C125" s="412"/>
      <c r="D125" s="412"/>
      <c r="E125" s="412"/>
      <c r="F125" s="412"/>
    </row>
    <row r="126" spans="1:6" ht="13.5" thickBot="1">
      <c r="A126" s="413" t="s">
        <v>297</v>
      </c>
      <c r="B126" s="408" t="s">
        <v>201</v>
      </c>
      <c r="C126" s="409">
        <v>16718</v>
      </c>
      <c r="D126" s="409">
        <v>16718</v>
      </c>
      <c r="E126" s="409">
        <v>44071</v>
      </c>
      <c r="F126" s="409">
        <v>28805</v>
      </c>
    </row>
    <row r="127" spans="1:6" ht="13.5" thickBot="1">
      <c r="A127" s="414"/>
      <c r="B127" s="415"/>
      <c r="C127" s="416"/>
      <c r="D127" s="416"/>
      <c r="E127" s="416"/>
      <c r="F127" s="416"/>
    </row>
    <row r="128" spans="1:6" ht="13.5" thickBot="1">
      <c r="A128" s="413" t="s">
        <v>297</v>
      </c>
      <c r="B128" s="408" t="s">
        <v>506</v>
      </c>
      <c r="C128" s="409"/>
      <c r="D128" s="409"/>
      <c r="E128" s="409">
        <v>150</v>
      </c>
      <c r="F128" s="409">
        <v>150</v>
      </c>
    </row>
    <row r="129" spans="1:6" ht="13.5" thickBot="1">
      <c r="A129" s="417"/>
      <c r="B129" s="418"/>
      <c r="C129" s="419"/>
      <c r="D129" s="419"/>
      <c r="E129" s="419"/>
      <c r="F129" s="419"/>
    </row>
    <row r="130" spans="1:6" ht="13.5" thickBot="1">
      <c r="A130" s="417" t="s">
        <v>297</v>
      </c>
      <c r="B130" s="418" t="s">
        <v>507</v>
      </c>
      <c r="C130" s="419"/>
      <c r="D130" s="419"/>
      <c r="E130" s="419">
        <v>380200</v>
      </c>
      <c r="F130" s="419">
        <v>0</v>
      </c>
    </row>
    <row r="131" spans="1:6" ht="13.5" thickBot="1">
      <c r="A131" s="410"/>
      <c r="B131" s="411"/>
      <c r="C131" s="412"/>
      <c r="D131" s="412"/>
      <c r="E131" s="412"/>
      <c r="F131" s="412"/>
    </row>
    <row r="132" spans="1:6" ht="16.5" thickBot="1" thickTop="1">
      <c r="A132" s="420" t="s">
        <v>202</v>
      </c>
      <c r="B132" s="421"/>
      <c r="C132" s="422">
        <f>C66+C101+C107+C124+C126+C110+C128+C130</f>
        <v>201386</v>
      </c>
      <c r="D132" s="422">
        <f>D66+D101+D107+D124+D126+D110+D128+D130</f>
        <v>230596</v>
      </c>
      <c r="E132" s="422">
        <f>E66+E101+E107+E124+E126+E110+E128+E130</f>
        <v>876098</v>
      </c>
      <c r="F132" s="422">
        <f>F66+F101+F107+F124+F126+F110+F128+F130</f>
        <v>413803</v>
      </c>
    </row>
  </sheetData>
  <mergeCells count="1">
    <mergeCell ref="A3:E3"/>
  </mergeCells>
  <printOptions/>
  <pageMargins left="0.75" right="0.75" top="1" bottom="1" header="0.5" footer="0.5"/>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2:C31"/>
  <sheetViews>
    <sheetView workbookViewId="0" topLeftCell="A1">
      <selection activeCell="B31" sqref="B31"/>
    </sheetView>
  </sheetViews>
  <sheetFormatPr defaultColWidth="9.140625" defaultRowHeight="12.75"/>
  <cols>
    <col min="1" max="1" width="56.8515625" style="0" customWidth="1"/>
    <col min="2" max="3" width="26.00390625" style="0" customWidth="1"/>
  </cols>
  <sheetData>
    <row r="2" ht="12.75">
      <c r="C2" t="s">
        <v>105</v>
      </c>
    </row>
    <row r="4" spans="1:3" ht="12.75">
      <c r="A4" s="492" t="s">
        <v>571</v>
      </c>
      <c r="B4" s="492"/>
      <c r="C4" s="492"/>
    </row>
    <row r="6" ht="13.5" thickBot="1">
      <c r="C6" t="s">
        <v>2</v>
      </c>
    </row>
    <row r="7" spans="1:3" ht="12.75" customHeight="1">
      <c r="A7" s="483" t="s">
        <v>1</v>
      </c>
      <c r="B7" s="542" t="s">
        <v>441</v>
      </c>
      <c r="C7" s="542" t="s">
        <v>572</v>
      </c>
    </row>
    <row r="8" spans="1:3" ht="13.5" thickBot="1">
      <c r="A8" s="484"/>
      <c r="B8" s="543"/>
      <c r="C8" s="543"/>
    </row>
    <row r="9" spans="1:3" ht="12.75">
      <c r="A9" s="34" t="s">
        <v>106</v>
      </c>
      <c r="B9" s="21">
        <v>103355</v>
      </c>
      <c r="C9" s="21">
        <v>518623</v>
      </c>
    </row>
    <row r="10" spans="1:3" ht="12.75">
      <c r="A10" s="7" t="s">
        <v>107</v>
      </c>
      <c r="B10" s="9">
        <v>15615</v>
      </c>
      <c r="C10" s="9">
        <v>45610</v>
      </c>
    </row>
    <row r="11" spans="1:3" ht="12.75">
      <c r="A11" s="7" t="s">
        <v>204</v>
      </c>
      <c r="B11" s="9">
        <v>59300</v>
      </c>
      <c r="C11" s="9">
        <v>54791</v>
      </c>
    </row>
    <row r="12" spans="1:3" ht="12.75">
      <c r="A12" s="7" t="s">
        <v>108</v>
      </c>
      <c r="B12" s="9">
        <v>0</v>
      </c>
      <c r="C12" s="9">
        <v>0</v>
      </c>
    </row>
    <row r="13" spans="1:3" ht="12.75">
      <c r="A13" s="7" t="s">
        <v>109</v>
      </c>
      <c r="B13" s="9">
        <f>B9+B10-B11-B12</f>
        <v>59670</v>
      </c>
      <c r="C13" s="9">
        <f>C9+C10-C11-C12</f>
        <v>509442</v>
      </c>
    </row>
    <row r="14" spans="1:3" ht="12.75">
      <c r="A14" s="7" t="s">
        <v>111</v>
      </c>
      <c r="B14" s="9">
        <v>24115</v>
      </c>
      <c r="C14" s="9">
        <v>14368</v>
      </c>
    </row>
    <row r="15" spans="1:3" ht="12.75">
      <c r="A15" s="90" t="s">
        <v>254</v>
      </c>
      <c r="B15" s="28">
        <v>0</v>
      </c>
      <c r="C15" s="28">
        <v>0</v>
      </c>
    </row>
    <row r="16" spans="1:3" ht="13.5" thickBot="1">
      <c r="A16" s="61" t="s">
        <v>110</v>
      </c>
      <c r="B16" s="64">
        <f>B13-B14+B15</f>
        <v>35555</v>
      </c>
      <c r="C16" s="64">
        <f>C13-C14+C15</f>
        <v>495074</v>
      </c>
    </row>
    <row r="18" spans="1:3" ht="12.75">
      <c r="A18" s="541" t="s">
        <v>112</v>
      </c>
      <c r="B18" s="541"/>
      <c r="C18" s="1" t="s">
        <v>573</v>
      </c>
    </row>
    <row r="19" ht="12.75">
      <c r="C19" s="1"/>
    </row>
    <row r="20" ht="12.75">
      <c r="C20" s="1"/>
    </row>
    <row r="21" spans="1:3" ht="12.75">
      <c r="A21" t="s">
        <v>123</v>
      </c>
      <c r="C21" s="1" t="s">
        <v>311</v>
      </c>
    </row>
    <row r="22" spans="1:3" ht="12.75">
      <c r="A22" t="s">
        <v>113</v>
      </c>
      <c r="C22" s="1" t="s">
        <v>311</v>
      </c>
    </row>
    <row r="24" spans="1:3" ht="12.75">
      <c r="A24" s="60" t="s">
        <v>153</v>
      </c>
      <c r="C24" s="1" t="s">
        <v>574</v>
      </c>
    </row>
    <row r="25" spans="1:3" ht="12.75">
      <c r="A25" t="s">
        <v>154</v>
      </c>
      <c r="B25" t="s">
        <v>151</v>
      </c>
      <c r="C25" s="1" t="s">
        <v>574</v>
      </c>
    </row>
    <row r="26" spans="2:3" ht="12.75">
      <c r="B26" t="s">
        <v>152</v>
      </c>
      <c r="C26" s="1" t="s">
        <v>311</v>
      </c>
    </row>
    <row r="27" ht="13.5" thickBot="1"/>
    <row r="28" spans="1:3" ht="13.5" thickBot="1">
      <c r="A28" s="68" t="s">
        <v>114</v>
      </c>
      <c r="B28" s="40" t="s">
        <v>136</v>
      </c>
      <c r="C28" s="43" t="s">
        <v>115</v>
      </c>
    </row>
    <row r="29" spans="1:3" ht="12.75">
      <c r="A29" s="62" t="s">
        <v>18</v>
      </c>
      <c r="B29" s="5">
        <v>10376</v>
      </c>
      <c r="C29" s="6">
        <v>1479</v>
      </c>
    </row>
    <row r="30" spans="1:3" ht="12.75">
      <c r="A30" s="7" t="s">
        <v>575</v>
      </c>
      <c r="B30" s="8">
        <v>156795</v>
      </c>
      <c r="C30" s="9">
        <v>42321</v>
      </c>
    </row>
    <row r="31" spans="1:3" ht="13.5" thickBot="1">
      <c r="A31" s="22" t="s">
        <v>116</v>
      </c>
      <c r="B31" s="23">
        <f>SUM(B29:B30)</f>
        <v>167171</v>
      </c>
      <c r="C31" s="24">
        <f>SUM(C29:C30)</f>
        <v>43800</v>
      </c>
    </row>
  </sheetData>
  <mergeCells count="5">
    <mergeCell ref="A18:B18"/>
    <mergeCell ref="A4:C4"/>
    <mergeCell ref="A7:A8"/>
    <mergeCell ref="B7:B8"/>
    <mergeCell ref="C7:C8"/>
  </mergeCells>
  <printOptions/>
  <pageMargins left="0.75" right="0.75" top="1" bottom="1" header="0.5" footer="0.5"/>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F26"/>
  <sheetViews>
    <sheetView workbookViewId="0" topLeftCell="A1">
      <selection activeCell="C24" sqref="C24"/>
    </sheetView>
  </sheetViews>
  <sheetFormatPr defaultColWidth="9.140625" defaultRowHeight="12.75"/>
  <cols>
    <col min="1" max="1" width="40.421875" style="0" customWidth="1"/>
    <col min="2" max="4" width="14.28125" style="0" customWidth="1"/>
  </cols>
  <sheetData>
    <row r="2" ht="12.75">
      <c r="C2" t="s">
        <v>117</v>
      </c>
    </row>
    <row r="4" spans="1:4" ht="12.75">
      <c r="A4" s="492" t="s">
        <v>576</v>
      </c>
      <c r="B4" s="492"/>
      <c r="C4" s="492"/>
      <c r="D4" s="492"/>
    </row>
    <row r="7" ht="12.75">
      <c r="C7" t="s">
        <v>2</v>
      </c>
    </row>
    <row r="8" ht="13.5" thickBot="1"/>
    <row r="9" spans="1:4" ht="12.75">
      <c r="A9" s="483" t="s">
        <v>1</v>
      </c>
      <c r="B9" s="539" t="s">
        <v>484</v>
      </c>
      <c r="C9" s="539"/>
      <c r="D9" s="481"/>
    </row>
    <row r="10" spans="1:4" ht="33" customHeight="1" thickBot="1">
      <c r="A10" s="484"/>
      <c r="B10" s="66" t="s">
        <v>122</v>
      </c>
      <c r="C10" s="66" t="s">
        <v>191</v>
      </c>
      <c r="D10" s="67" t="s">
        <v>116</v>
      </c>
    </row>
    <row r="11" spans="1:4" ht="12.75">
      <c r="A11" s="69"/>
      <c r="B11" s="70"/>
      <c r="C11" s="70"/>
      <c r="D11" s="71"/>
    </row>
    <row r="12" spans="1:4" ht="12.75">
      <c r="A12" s="34" t="s">
        <v>106</v>
      </c>
      <c r="B12" s="20">
        <v>25821</v>
      </c>
      <c r="C12" s="20">
        <v>492802</v>
      </c>
      <c r="D12" s="21">
        <f>SUM(B12:C12)</f>
        <v>518623</v>
      </c>
    </row>
    <row r="13" spans="1:4" ht="12.75">
      <c r="A13" s="72"/>
      <c r="B13" s="73"/>
      <c r="C13" s="73"/>
      <c r="D13" s="74"/>
    </row>
    <row r="14" spans="1:4" ht="12.75">
      <c r="A14" s="34" t="s">
        <v>118</v>
      </c>
      <c r="B14" s="20">
        <v>8881</v>
      </c>
      <c r="C14" s="20">
        <v>36729</v>
      </c>
      <c r="D14" s="21">
        <f>SUM(B14:C14)</f>
        <v>45610</v>
      </c>
    </row>
    <row r="15" spans="1:4" ht="12.75">
      <c r="A15" s="72"/>
      <c r="B15" s="73"/>
      <c r="C15" s="73"/>
      <c r="D15" s="74"/>
    </row>
    <row r="16" spans="1:4" ht="12.75">
      <c r="A16" s="34" t="s">
        <v>119</v>
      </c>
      <c r="B16" s="20">
        <v>15824</v>
      </c>
      <c r="C16" s="20">
        <v>38967</v>
      </c>
      <c r="D16" s="21">
        <f>SUM(B16:C16)</f>
        <v>54791</v>
      </c>
    </row>
    <row r="17" spans="1:4" ht="12.75">
      <c r="A17" s="72"/>
      <c r="B17" s="73"/>
      <c r="C17" s="73"/>
      <c r="D17" s="74"/>
    </row>
    <row r="18" spans="1:4" ht="12.75">
      <c r="A18" s="34" t="s">
        <v>120</v>
      </c>
      <c r="B18" s="20">
        <v>0</v>
      </c>
      <c r="C18" s="20">
        <v>0</v>
      </c>
      <c r="D18" s="21">
        <f>SUM(B18:C18)</f>
        <v>0</v>
      </c>
    </row>
    <row r="19" spans="1:4" ht="12.75">
      <c r="A19" s="75"/>
      <c r="B19" s="76"/>
      <c r="C19" s="76"/>
      <c r="D19" s="77"/>
    </row>
    <row r="20" spans="1:6" ht="12.75">
      <c r="A20" s="19" t="s">
        <v>109</v>
      </c>
      <c r="B20" s="80">
        <f>B12+B14-B16-B18</f>
        <v>18878</v>
      </c>
      <c r="C20" s="80">
        <f>C12+C14-C16-C18</f>
        <v>490564</v>
      </c>
      <c r="D20" s="81">
        <f>D12+D14-D16-D18</f>
        <v>509442</v>
      </c>
      <c r="F20" s="26"/>
    </row>
    <row r="21" spans="1:4" ht="12.75">
      <c r="A21" s="72"/>
      <c r="B21" s="73"/>
      <c r="C21" s="73"/>
      <c r="D21" s="74"/>
    </row>
    <row r="22" spans="1:4" ht="12.75">
      <c r="A22" s="72" t="s">
        <v>121</v>
      </c>
      <c r="B22" s="73"/>
      <c r="C22" s="73"/>
      <c r="D22" s="74">
        <f>SUM(B22:C22)</f>
        <v>0</v>
      </c>
    </row>
    <row r="23" spans="1:4" ht="12.75">
      <c r="A23" s="72" t="s">
        <v>230</v>
      </c>
      <c r="B23" s="73">
        <v>0</v>
      </c>
      <c r="C23" s="73">
        <v>-14368</v>
      </c>
      <c r="D23" s="74">
        <f>SUM(B23:C23)</f>
        <v>-14368</v>
      </c>
    </row>
    <row r="24" spans="1:4" ht="12.75">
      <c r="A24" s="34" t="s">
        <v>229</v>
      </c>
      <c r="B24" s="20">
        <v>0</v>
      </c>
      <c r="C24" s="20">
        <v>0</v>
      </c>
      <c r="D24" s="21">
        <f>SUM(B24:C24)</f>
        <v>0</v>
      </c>
    </row>
    <row r="25" spans="1:4" ht="12.75">
      <c r="A25" s="544" t="s">
        <v>110</v>
      </c>
      <c r="B25" s="76"/>
      <c r="C25" s="76"/>
      <c r="D25" s="77"/>
    </row>
    <row r="26" spans="1:4" ht="13.5" thickBot="1">
      <c r="A26" s="545"/>
      <c r="B26" s="78">
        <f>B20+B24+B23</f>
        <v>18878</v>
      </c>
      <c r="C26" s="78">
        <f>C20+C22+C23+C24</f>
        <v>476196</v>
      </c>
      <c r="D26" s="79">
        <f>D20+D24+D23+D22</f>
        <v>495074</v>
      </c>
    </row>
  </sheetData>
  <mergeCells count="4">
    <mergeCell ref="B9:D9"/>
    <mergeCell ref="A9:A10"/>
    <mergeCell ref="A4:D4"/>
    <mergeCell ref="A25:A26"/>
  </mergeCells>
  <printOptions/>
  <pageMargins left="0.75" right="0.75" top="1" bottom="1" header="0.5" footer="0.5"/>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I24"/>
  <sheetViews>
    <sheetView workbookViewId="0" topLeftCell="A1">
      <selection activeCell="B15" sqref="B15"/>
    </sheetView>
  </sheetViews>
  <sheetFormatPr defaultColWidth="9.140625" defaultRowHeight="12.75"/>
  <cols>
    <col min="1" max="1" width="36.8515625" style="0" customWidth="1"/>
    <col min="2" max="3" width="13.57421875" style="0" customWidth="1"/>
    <col min="4" max="5" width="13.7109375" style="0" customWidth="1"/>
    <col min="6" max="6" width="2.140625" style="0" customWidth="1"/>
    <col min="7" max="8" width="12.140625" style="0" customWidth="1"/>
    <col min="9" max="9" width="12.28125" style="0" customWidth="1"/>
  </cols>
  <sheetData>
    <row r="2" ht="12.75">
      <c r="H2" t="s">
        <v>124</v>
      </c>
    </row>
    <row r="4" spans="1:9" ht="12.75">
      <c r="A4" s="492" t="s">
        <v>205</v>
      </c>
      <c r="B4" s="492"/>
      <c r="C4" s="492"/>
      <c r="D4" s="492"/>
      <c r="E4" s="492"/>
      <c r="F4" s="492"/>
      <c r="G4" s="492"/>
      <c r="H4" s="492"/>
      <c r="I4" s="492"/>
    </row>
    <row r="5" spans="1:9" ht="12.75">
      <c r="A5" s="492" t="s">
        <v>581</v>
      </c>
      <c r="B5" s="492"/>
      <c r="C5" s="492"/>
      <c r="D5" s="492"/>
      <c r="E5" s="492"/>
      <c r="F5" s="492"/>
      <c r="G5" s="492"/>
      <c r="H5" s="492"/>
      <c r="I5" s="492"/>
    </row>
    <row r="9" ht="13.5" thickBot="1"/>
    <row r="10" spans="1:9" ht="12.75">
      <c r="A10" s="483" t="s">
        <v>17</v>
      </c>
      <c r="B10" s="549" t="s">
        <v>206</v>
      </c>
      <c r="C10" s="550"/>
      <c r="D10" s="550"/>
      <c r="E10" s="550"/>
      <c r="F10" s="57"/>
      <c r="G10" s="546" t="s">
        <v>582</v>
      </c>
      <c r="H10" s="547"/>
      <c r="I10" s="548"/>
    </row>
    <row r="11" spans="1:9" ht="30.75" customHeight="1" thickBot="1">
      <c r="A11" s="484"/>
      <c r="B11" s="66" t="s">
        <v>125</v>
      </c>
      <c r="C11" s="66" t="s">
        <v>126</v>
      </c>
      <c r="D11" s="66" t="s">
        <v>127</v>
      </c>
      <c r="E11" s="82" t="s">
        <v>128</v>
      </c>
      <c r="F11" s="88"/>
      <c r="G11" s="84" t="s">
        <v>129</v>
      </c>
      <c r="H11" s="66" t="s">
        <v>130</v>
      </c>
      <c r="I11" s="67" t="s">
        <v>131</v>
      </c>
    </row>
    <row r="12" spans="1:9" ht="12.75">
      <c r="A12" s="34"/>
      <c r="B12" s="20"/>
      <c r="C12" s="20"/>
      <c r="D12" s="20"/>
      <c r="E12" s="35"/>
      <c r="F12" s="32"/>
      <c r="G12" s="33"/>
      <c r="H12" s="20"/>
      <c r="I12" s="21"/>
    </row>
    <row r="13" spans="1:9" ht="12.75">
      <c r="A13" s="7" t="s">
        <v>132</v>
      </c>
      <c r="B13" s="8">
        <v>87</v>
      </c>
      <c r="C13" s="8">
        <v>4</v>
      </c>
      <c r="D13" s="8">
        <v>0</v>
      </c>
      <c r="E13" s="83">
        <v>27</v>
      </c>
      <c r="F13" s="32"/>
      <c r="G13" s="31">
        <v>118</v>
      </c>
      <c r="H13" s="8">
        <v>0</v>
      </c>
      <c r="I13" s="9">
        <v>0</v>
      </c>
    </row>
    <row r="14" spans="1:9" ht="12.75">
      <c r="A14" s="7" t="s">
        <v>56</v>
      </c>
      <c r="B14" s="8">
        <v>75</v>
      </c>
      <c r="C14" s="8">
        <v>1</v>
      </c>
      <c r="D14" s="8">
        <v>0</v>
      </c>
      <c r="E14" s="29">
        <v>6</v>
      </c>
      <c r="F14" s="32"/>
      <c r="G14" s="31">
        <v>82</v>
      </c>
      <c r="H14" s="8">
        <v>0</v>
      </c>
      <c r="I14" s="9">
        <v>0</v>
      </c>
    </row>
    <row r="15" spans="1:9" ht="12.75">
      <c r="A15" s="7" t="s">
        <v>133</v>
      </c>
      <c r="B15" s="225">
        <v>29</v>
      </c>
      <c r="C15" s="8">
        <v>0</v>
      </c>
      <c r="D15" s="8">
        <v>0</v>
      </c>
      <c r="E15" s="29">
        <v>0</v>
      </c>
      <c r="F15" s="32"/>
      <c r="G15" s="85">
        <v>24</v>
      </c>
      <c r="H15" s="8">
        <v>1</v>
      </c>
      <c r="I15" s="9">
        <v>0</v>
      </c>
    </row>
    <row r="16" spans="1:9" ht="12.75">
      <c r="A16" s="7" t="s">
        <v>134</v>
      </c>
      <c r="B16" s="8">
        <v>60</v>
      </c>
      <c r="C16" s="8">
        <v>0</v>
      </c>
      <c r="D16" s="8">
        <v>0</v>
      </c>
      <c r="E16" s="29">
        <v>0</v>
      </c>
      <c r="F16" s="32"/>
      <c r="G16" s="31">
        <v>61</v>
      </c>
      <c r="H16" s="8">
        <v>0</v>
      </c>
      <c r="I16" s="9">
        <v>0</v>
      </c>
    </row>
    <row r="17" spans="1:9" ht="12.75">
      <c r="A17" s="7" t="s">
        <v>583</v>
      </c>
      <c r="B17" s="8">
        <v>23</v>
      </c>
      <c r="C17" s="8">
        <v>1</v>
      </c>
      <c r="D17" s="8">
        <v>0</v>
      </c>
      <c r="E17" s="29">
        <v>0</v>
      </c>
      <c r="F17" s="32"/>
      <c r="G17" s="31">
        <v>24</v>
      </c>
      <c r="H17" s="8">
        <v>0.5</v>
      </c>
      <c r="I17" s="9">
        <v>0</v>
      </c>
    </row>
    <row r="18" spans="1:9" ht="12.75">
      <c r="A18" s="7" t="s">
        <v>584</v>
      </c>
      <c r="B18" s="8">
        <v>7</v>
      </c>
      <c r="C18" s="8">
        <v>0</v>
      </c>
      <c r="D18" s="8">
        <v>0</v>
      </c>
      <c r="E18" s="29">
        <v>0</v>
      </c>
      <c r="F18" s="32"/>
      <c r="G18" s="31">
        <v>6</v>
      </c>
      <c r="H18" s="8">
        <v>0</v>
      </c>
      <c r="I18" s="9">
        <v>0</v>
      </c>
    </row>
    <row r="19" spans="1:9" ht="12.75">
      <c r="A19" s="7" t="s">
        <v>585</v>
      </c>
      <c r="B19" s="8">
        <v>22</v>
      </c>
      <c r="C19" s="8">
        <v>4</v>
      </c>
      <c r="D19" s="8">
        <v>0</v>
      </c>
      <c r="E19" s="29">
        <v>0</v>
      </c>
      <c r="F19" s="32"/>
      <c r="G19" s="31">
        <v>26</v>
      </c>
      <c r="H19" s="8">
        <v>0</v>
      </c>
      <c r="I19" s="9">
        <v>0</v>
      </c>
    </row>
    <row r="20" spans="1:9" ht="12.75">
      <c r="A20" s="7" t="s">
        <v>135</v>
      </c>
      <c r="B20" s="8">
        <v>29</v>
      </c>
      <c r="C20" s="8">
        <v>0</v>
      </c>
      <c r="D20" s="8">
        <v>0</v>
      </c>
      <c r="E20" s="29">
        <v>0</v>
      </c>
      <c r="F20" s="32"/>
      <c r="G20" s="31">
        <v>29</v>
      </c>
      <c r="H20" s="8">
        <v>0</v>
      </c>
      <c r="I20" s="9">
        <v>0</v>
      </c>
    </row>
    <row r="21" spans="1:9" ht="12.75">
      <c r="A21" s="7" t="s">
        <v>586</v>
      </c>
      <c r="B21" s="8">
        <v>4</v>
      </c>
      <c r="C21" s="8">
        <v>0</v>
      </c>
      <c r="D21" s="8">
        <v>0</v>
      </c>
      <c r="E21" s="29">
        <v>0</v>
      </c>
      <c r="F21" s="32"/>
      <c r="G21" s="31">
        <v>4</v>
      </c>
      <c r="H21" s="8"/>
      <c r="I21" s="29"/>
    </row>
    <row r="22" spans="1:9" ht="12.75">
      <c r="A22" s="10" t="s">
        <v>22</v>
      </c>
      <c r="B22" s="11">
        <f>SUM(B13:B21)</f>
        <v>336</v>
      </c>
      <c r="C22" s="11">
        <f>SUM(C13:C21)</f>
        <v>10</v>
      </c>
      <c r="D22" s="11">
        <f>SUM(D13:D21)</f>
        <v>0</v>
      </c>
      <c r="E22" s="11">
        <f>SUM(E13:E21)</f>
        <v>33</v>
      </c>
      <c r="F22" s="89"/>
      <c r="G22" s="86">
        <f>SUM(G13:G21)</f>
        <v>374</v>
      </c>
      <c r="H22" s="11">
        <f>SUM(H13:H20)</f>
        <v>1.5</v>
      </c>
      <c r="I22" s="11">
        <f>SUM(I13:I20)</f>
        <v>0</v>
      </c>
    </row>
    <row r="23" spans="1:9" ht="12.75">
      <c r="A23" s="7" t="s">
        <v>57</v>
      </c>
      <c r="B23" s="138">
        <v>36</v>
      </c>
      <c r="C23" s="8">
        <v>0</v>
      </c>
      <c r="D23" s="8">
        <v>0</v>
      </c>
      <c r="E23" s="29">
        <v>0</v>
      </c>
      <c r="F23" s="32"/>
      <c r="G23" s="31">
        <v>36</v>
      </c>
      <c r="H23" s="8">
        <v>0</v>
      </c>
      <c r="I23" s="9">
        <v>0</v>
      </c>
    </row>
    <row r="24" spans="1:9" ht="13.5" thickBot="1">
      <c r="A24" s="22" t="s">
        <v>24</v>
      </c>
      <c r="B24" s="23">
        <f>SUM(B22:B23)</f>
        <v>372</v>
      </c>
      <c r="C24" s="23">
        <f>SUM(C22:C23)</f>
        <v>10</v>
      </c>
      <c r="D24" s="23">
        <f>SUM(D22:D23)</f>
        <v>0</v>
      </c>
      <c r="E24" s="23">
        <f>SUM(E22:E23)</f>
        <v>33</v>
      </c>
      <c r="F24" s="42"/>
      <c r="G24" s="87">
        <f>SUM(G22:G23)</f>
        <v>410</v>
      </c>
      <c r="H24" s="23">
        <f>SUM(H22:H23)</f>
        <v>1.5</v>
      </c>
      <c r="I24" s="23">
        <f>SUM(I22:I23)</f>
        <v>0</v>
      </c>
    </row>
  </sheetData>
  <mergeCells count="5">
    <mergeCell ref="A4:I4"/>
    <mergeCell ref="A5:I5"/>
    <mergeCell ref="G10:I10"/>
    <mergeCell ref="A10:A11"/>
    <mergeCell ref="B10:E10"/>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B43"/>
  <sheetViews>
    <sheetView workbookViewId="0" topLeftCell="A1">
      <selection activeCell="B9" sqref="B9"/>
    </sheetView>
  </sheetViews>
  <sheetFormatPr defaultColWidth="9.140625" defaultRowHeight="12.75"/>
  <cols>
    <col min="1" max="1" width="63.7109375" style="0" customWidth="1"/>
    <col min="2" max="2" width="15.57421875" style="0" customWidth="1"/>
  </cols>
  <sheetData>
    <row r="1" ht="12.75">
      <c r="A1" s="1" t="s">
        <v>161</v>
      </c>
    </row>
    <row r="4" ht="12.75">
      <c r="A4" s="212" t="s">
        <v>442</v>
      </c>
    </row>
    <row r="5" ht="12.75">
      <c r="A5" s="213" t="s">
        <v>591</v>
      </c>
    </row>
    <row r="7" ht="26.25" customHeight="1" thickBot="1">
      <c r="B7" s="1" t="s">
        <v>149</v>
      </c>
    </row>
    <row r="8" spans="1:2" ht="26.25" thickBot="1">
      <c r="A8" s="214" t="s">
        <v>1</v>
      </c>
      <c r="B8" s="215" t="s">
        <v>604</v>
      </c>
    </row>
    <row r="9" spans="1:2" ht="12.75">
      <c r="A9" s="7" t="s">
        <v>443</v>
      </c>
      <c r="B9" s="216">
        <v>2</v>
      </c>
    </row>
    <row r="10" spans="1:2" ht="12.75">
      <c r="A10" s="7" t="s">
        <v>312</v>
      </c>
      <c r="B10" s="216">
        <v>2338</v>
      </c>
    </row>
    <row r="11" spans="1:2" ht="12.75">
      <c r="A11" s="7" t="s">
        <v>587</v>
      </c>
      <c r="B11" s="216">
        <v>5</v>
      </c>
    </row>
    <row r="12" spans="1:2" ht="12.75">
      <c r="A12" s="7" t="s">
        <v>588</v>
      </c>
      <c r="B12" s="216">
        <v>233</v>
      </c>
    </row>
    <row r="13" spans="1:2" ht="12.75">
      <c r="A13" s="7" t="s">
        <v>589</v>
      </c>
      <c r="B13" s="216">
        <v>1</v>
      </c>
    </row>
    <row r="14" spans="1:2" ht="12.75">
      <c r="A14" s="7" t="s">
        <v>444</v>
      </c>
      <c r="B14" s="216">
        <v>4</v>
      </c>
    </row>
    <row r="15" spans="1:2" ht="12.75">
      <c r="A15" s="7" t="s">
        <v>313</v>
      </c>
      <c r="B15" s="216">
        <v>233</v>
      </c>
    </row>
    <row r="16" spans="1:2" ht="12.75">
      <c r="A16" s="7" t="s">
        <v>590</v>
      </c>
      <c r="B16" s="216">
        <v>187</v>
      </c>
    </row>
    <row r="17" spans="1:2" ht="12.75">
      <c r="A17" s="7" t="s">
        <v>592</v>
      </c>
      <c r="B17" s="216">
        <v>10376</v>
      </c>
    </row>
    <row r="18" spans="1:2" ht="12.75">
      <c r="A18" s="7" t="s">
        <v>593</v>
      </c>
      <c r="B18" s="216">
        <v>5862</v>
      </c>
    </row>
    <row r="19" spans="1:2" ht="12.75">
      <c r="A19" s="7" t="s">
        <v>594</v>
      </c>
      <c r="B19" s="216">
        <v>1669</v>
      </c>
    </row>
    <row r="20" spans="1:2" ht="12.75">
      <c r="A20" s="7" t="s">
        <v>595</v>
      </c>
      <c r="B20" s="216">
        <v>462</v>
      </c>
    </row>
    <row r="21" spans="1:2" ht="12.75">
      <c r="A21" s="7" t="s">
        <v>596</v>
      </c>
      <c r="B21" s="216">
        <v>1933</v>
      </c>
    </row>
    <row r="22" spans="1:2" ht="12.75">
      <c r="A22" s="7" t="s">
        <v>597</v>
      </c>
      <c r="B22" s="216">
        <v>1159</v>
      </c>
    </row>
    <row r="23" spans="1:2" ht="12.75">
      <c r="A23" s="7" t="s">
        <v>598</v>
      </c>
      <c r="B23" s="216">
        <v>1590</v>
      </c>
    </row>
    <row r="24" spans="1:2" ht="12.75">
      <c r="A24" s="7" t="s">
        <v>599</v>
      </c>
      <c r="B24" s="216">
        <v>19712</v>
      </c>
    </row>
    <row r="25" spans="1:2" ht="12.75">
      <c r="A25" s="7" t="s">
        <v>600</v>
      </c>
      <c r="B25" s="216">
        <v>3</v>
      </c>
    </row>
    <row r="26" spans="1:2" ht="12.75">
      <c r="A26" s="7" t="s">
        <v>453</v>
      </c>
      <c r="B26" s="9">
        <v>72228</v>
      </c>
    </row>
    <row r="27" spans="1:2" ht="12.75">
      <c r="A27" s="7" t="s">
        <v>454</v>
      </c>
      <c r="B27" s="9">
        <v>19191</v>
      </c>
    </row>
    <row r="28" spans="1:2" ht="12.75">
      <c r="A28" s="7" t="s">
        <v>601</v>
      </c>
      <c r="B28" s="9">
        <v>1166</v>
      </c>
    </row>
    <row r="29" spans="1:2" ht="12.75">
      <c r="A29" s="7" t="s">
        <v>602</v>
      </c>
      <c r="B29" s="9">
        <v>37</v>
      </c>
    </row>
    <row r="30" spans="1:2" ht="13.5" thickBot="1">
      <c r="A30" s="7" t="s">
        <v>452</v>
      </c>
      <c r="B30" s="9">
        <v>10000</v>
      </c>
    </row>
    <row r="31" spans="1:2" ht="13.5" thickBot="1">
      <c r="A31" s="173" t="s">
        <v>116</v>
      </c>
      <c r="B31" s="217">
        <f>SUM(B9:B30)</f>
        <v>148391</v>
      </c>
    </row>
    <row r="32" spans="1:2" ht="12.75">
      <c r="A32" s="218"/>
      <c r="B32" s="218"/>
    </row>
    <row r="33" spans="1:2" ht="12.75">
      <c r="A33" s="205"/>
      <c r="B33" s="205"/>
    </row>
    <row r="34" spans="1:2" ht="12.75">
      <c r="A34" s="486" t="s">
        <v>603</v>
      </c>
      <c r="B34" s="486"/>
    </row>
    <row r="35" spans="1:2" ht="12.75">
      <c r="A35" s="486"/>
      <c r="B35" s="486"/>
    </row>
    <row r="36" spans="1:2" ht="12.75">
      <c r="A36" s="486"/>
      <c r="B36" s="486"/>
    </row>
    <row r="37" spans="1:2" ht="12.75">
      <c r="A37" s="486"/>
      <c r="B37" s="486"/>
    </row>
    <row r="38" spans="1:2" ht="12.75">
      <c r="A38" s="205"/>
      <c r="B38" s="205"/>
    </row>
    <row r="42" spans="1:2" ht="12.75">
      <c r="A42" s="2"/>
      <c r="B42" s="2"/>
    </row>
    <row r="43" spans="1:2" ht="12.75">
      <c r="A43" s="2"/>
      <c r="B43" s="2"/>
    </row>
    <row r="57" ht="12.75" customHeight="1"/>
  </sheetData>
  <mergeCells count="1">
    <mergeCell ref="A34:B37"/>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L13" sqref="L13"/>
    </sheetView>
  </sheetViews>
  <sheetFormatPr defaultColWidth="9.140625" defaultRowHeight="12.75"/>
  <cols>
    <col min="1" max="1" width="29.7109375" style="0" customWidth="1"/>
    <col min="6" max="6" width="9.421875" style="0" customWidth="1"/>
    <col min="7" max="7" width="3.00390625" style="0" customWidth="1"/>
  </cols>
  <sheetData>
    <row r="1" ht="12.75">
      <c r="J1" t="s">
        <v>16</v>
      </c>
    </row>
    <row r="5" spans="1:11" ht="12.75">
      <c r="A5" s="492" t="s">
        <v>486</v>
      </c>
      <c r="B5" s="492"/>
      <c r="C5" s="492"/>
      <c r="D5" s="492"/>
      <c r="E5" s="492"/>
      <c r="F5" s="492"/>
      <c r="G5" s="492"/>
      <c r="H5" s="492"/>
      <c r="I5" s="492"/>
      <c r="J5" s="492"/>
      <c r="K5" s="25"/>
    </row>
    <row r="6" spans="1:11" ht="12.75">
      <c r="A6" s="25"/>
      <c r="B6" s="25"/>
      <c r="C6" s="25"/>
      <c r="D6" s="25"/>
      <c r="E6" s="25"/>
      <c r="F6" s="25"/>
      <c r="G6" s="25"/>
      <c r="H6" s="25"/>
      <c r="I6" s="25"/>
      <c r="J6" s="25"/>
      <c r="K6" s="25"/>
    </row>
    <row r="7" spans="1:11" ht="12.75">
      <c r="A7" s="25"/>
      <c r="B7" s="25"/>
      <c r="C7" s="25"/>
      <c r="D7" s="25"/>
      <c r="E7" s="25"/>
      <c r="F7" s="25"/>
      <c r="G7" s="25"/>
      <c r="H7" s="25"/>
      <c r="I7" s="25"/>
      <c r="J7" s="25"/>
      <c r="K7" s="25"/>
    </row>
    <row r="9" ht="12.75">
      <c r="J9" t="s">
        <v>2</v>
      </c>
    </row>
    <row r="10" ht="13.5" thickBot="1"/>
    <row r="11" spans="1:12" ht="22.5" customHeight="1" thickBot="1">
      <c r="A11" s="495" t="s">
        <v>17</v>
      </c>
      <c r="B11" s="494" t="s">
        <v>3</v>
      </c>
      <c r="C11" s="494"/>
      <c r="D11" s="494"/>
      <c r="E11" s="494"/>
      <c r="F11" s="494"/>
      <c r="G11" s="37"/>
      <c r="H11" s="494" t="s">
        <v>12</v>
      </c>
      <c r="I11" s="494"/>
      <c r="J11" s="494"/>
      <c r="K11" s="494"/>
      <c r="L11" s="494"/>
    </row>
    <row r="12" spans="1:12" ht="22.5" customHeight="1" thickBot="1">
      <c r="A12" s="496"/>
      <c r="B12" s="38" t="s">
        <v>223</v>
      </c>
      <c r="C12" s="38" t="s">
        <v>246</v>
      </c>
      <c r="D12" s="38" t="s">
        <v>259</v>
      </c>
      <c r="E12" s="38" t="s">
        <v>428</v>
      </c>
      <c r="F12" s="38" t="s">
        <v>487</v>
      </c>
      <c r="G12" s="39"/>
      <c r="H12" s="38" t="s">
        <v>223</v>
      </c>
      <c r="I12" s="38" t="s">
        <v>246</v>
      </c>
      <c r="J12" s="38" t="s">
        <v>259</v>
      </c>
      <c r="K12" s="38" t="s">
        <v>428</v>
      </c>
      <c r="L12" s="38" t="s">
        <v>487</v>
      </c>
    </row>
    <row r="13" spans="1:12" ht="22.5" customHeight="1">
      <c r="A13" s="44" t="s">
        <v>18</v>
      </c>
      <c r="B13" s="35">
        <v>106143</v>
      </c>
      <c r="C13" s="35">
        <v>79983</v>
      </c>
      <c r="D13" s="35">
        <v>89355</v>
      </c>
      <c r="E13" s="35">
        <v>110381</v>
      </c>
      <c r="F13" s="35">
        <v>114698</v>
      </c>
      <c r="G13" s="32"/>
      <c r="H13" s="21">
        <v>106143</v>
      </c>
      <c r="I13" s="21">
        <v>79983</v>
      </c>
      <c r="J13" s="44">
        <v>89355</v>
      </c>
      <c r="K13" s="44">
        <v>110381</v>
      </c>
      <c r="L13" s="44">
        <v>114698</v>
      </c>
    </row>
    <row r="14" spans="1:12" ht="22.5" customHeight="1">
      <c r="A14" s="45" t="s">
        <v>19</v>
      </c>
      <c r="B14" s="29">
        <v>78328</v>
      </c>
      <c r="C14" s="29">
        <v>89511</v>
      </c>
      <c r="D14" s="29">
        <v>101725</v>
      </c>
      <c r="E14" s="29">
        <v>0</v>
      </c>
      <c r="F14" s="29">
        <v>0</v>
      </c>
      <c r="G14" s="32"/>
      <c r="H14" s="9">
        <v>78328</v>
      </c>
      <c r="I14" s="9">
        <v>89511</v>
      </c>
      <c r="J14" s="45">
        <v>101725</v>
      </c>
      <c r="K14" s="45">
        <v>0</v>
      </c>
      <c r="L14" s="45">
        <v>0</v>
      </c>
    </row>
    <row r="15" spans="1:12" ht="22.5" customHeight="1">
      <c r="A15" s="45" t="s">
        <v>20</v>
      </c>
      <c r="B15" s="29">
        <v>85390</v>
      </c>
      <c r="C15" s="29">
        <v>74457</v>
      </c>
      <c r="D15" s="29">
        <v>79931</v>
      </c>
      <c r="E15" s="29">
        <v>0</v>
      </c>
      <c r="F15" s="29">
        <v>0</v>
      </c>
      <c r="G15" s="32"/>
      <c r="H15" s="9">
        <v>85390</v>
      </c>
      <c r="I15" s="9">
        <v>74457</v>
      </c>
      <c r="J15" s="45">
        <v>79931</v>
      </c>
      <c r="K15" s="45">
        <v>0</v>
      </c>
      <c r="L15" s="45">
        <v>0</v>
      </c>
    </row>
    <row r="16" spans="1:12" ht="22.5" customHeight="1">
      <c r="A16" s="45" t="s">
        <v>21</v>
      </c>
      <c r="B16" s="29">
        <v>218917</v>
      </c>
      <c r="C16" s="29">
        <v>217763</v>
      </c>
      <c r="D16" s="29">
        <v>708043</v>
      </c>
      <c r="E16" s="29">
        <v>0</v>
      </c>
      <c r="F16" s="29">
        <v>0</v>
      </c>
      <c r="G16" s="32"/>
      <c r="H16" s="9">
        <v>218917</v>
      </c>
      <c r="I16" s="9">
        <v>217763</v>
      </c>
      <c r="J16" s="45">
        <v>708043</v>
      </c>
      <c r="K16" s="45">
        <v>0</v>
      </c>
      <c r="L16" s="45">
        <v>0</v>
      </c>
    </row>
    <row r="17" spans="1:12" s="102" customFormat="1" ht="22.5" customHeight="1">
      <c r="A17" s="130" t="s">
        <v>22</v>
      </c>
      <c r="B17" s="131">
        <f>SUM(B13:B16)</f>
        <v>488778</v>
      </c>
      <c r="C17" s="131">
        <f>SUM(C13:C16)</f>
        <v>461714</v>
      </c>
      <c r="D17" s="131">
        <f>SUM(D13:D16)</f>
        <v>979054</v>
      </c>
      <c r="E17" s="131">
        <f>SUM(E13:E16)</f>
        <v>110381</v>
      </c>
      <c r="F17" s="131">
        <f>SUM(F13:F16)</f>
        <v>114698</v>
      </c>
      <c r="G17" s="132"/>
      <c r="H17" s="133">
        <f>SUM(H13:H16)</f>
        <v>488778</v>
      </c>
      <c r="I17" s="133">
        <f>SUM(I13:I16)</f>
        <v>461714</v>
      </c>
      <c r="J17" s="130">
        <f>SUM(J13:J16)</f>
        <v>979054</v>
      </c>
      <c r="K17" s="130">
        <f>SUM(K13:K16)</f>
        <v>110381</v>
      </c>
      <c r="L17" s="130">
        <f>SUM(L13:L16)</f>
        <v>114698</v>
      </c>
    </row>
    <row r="18" spans="1:12" ht="22.5" customHeight="1" thickBot="1">
      <c r="A18" s="46" t="s">
        <v>23</v>
      </c>
      <c r="B18" s="30">
        <v>2452194</v>
      </c>
      <c r="C18" s="30">
        <v>3695543</v>
      </c>
      <c r="D18" s="30">
        <v>4637376</v>
      </c>
      <c r="E18" s="30">
        <v>5624146</v>
      </c>
      <c r="F18" s="30">
        <v>5934090</v>
      </c>
      <c r="G18" s="32"/>
      <c r="H18" s="28">
        <v>2452194</v>
      </c>
      <c r="I18" s="28">
        <v>3695543</v>
      </c>
      <c r="J18" s="134">
        <v>4637376</v>
      </c>
      <c r="K18" s="134">
        <v>5624146</v>
      </c>
      <c r="L18" s="134">
        <v>5934090</v>
      </c>
    </row>
    <row r="19" spans="1:12" ht="22.5" customHeight="1" thickBot="1">
      <c r="A19" s="38" t="s">
        <v>24</v>
      </c>
      <c r="B19" s="41">
        <f>SUM(B17:B18)</f>
        <v>2940972</v>
      </c>
      <c r="C19" s="41">
        <f>SUM(C17:C18)</f>
        <v>4157257</v>
      </c>
      <c r="D19" s="41">
        <f>SUM(D17:D18)</f>
        <v>5616430</v>
      </c>
      <c r="E19" s="41">
        <f>SUM(E17:E18)</f>
        <v>5734527</v>
      </c>
      <c r="F19" s="41">
        <f>SUM(F17:F18)</f>
        <v>6048788</v>
      </c>
      <c r="G19" s="42"/>
      <c r="H19" s="43">
        <f>SUM(H17:H18)</f>
        <v>2940972</v>
      </c>
      <c r="I19" s="43">
        <f>SUM(I17:I18)</f>
        <v>4157257</v>
      </c>
      <c r="J19" s="43">
        <f>SUM(J17:J18)</f>
        <v>5616430</v>
      </c>
      <c r="K19" s="43">
        <f>SUM(K17:K18)</f>
        <v>5734527</v>
      </c>
      <c r="L19" s="43">
        <f>SUM(L17:L18)</f>
        <v>6048788</v>
      </c>
    </row>
  </sheetData>
  <mergeCells count="4">
    <mergeCell ref="A5:J5"/>
    <mergeCell ref="B11:F11"/>
    <mergeCell ref="H11:L11"/>
    <mergeCell ref="A11:A12"/>
  </mergeCells>
  <printOptions/>
  <pageMargins left="0.75" right="0.75" top="1" bottom="1" header="0.5" footer="0.5"/>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1:H22"/>
  <sheetViews>
    <sheetView workbookViewId="0" topLeftCell="A4">
      <selection activeCell="A23" sqref="A23"/>
    </sheetView>
  </sheetViews>
  <sheetFormatPr defaultColWidth="9.140625" defaultRowHeight="12.75"/>
  <cols>
    <col min="1" max="1" width="40.57421875" style="0" customWidth="1"/>
    <col min="2" max="2" width="10.00390625" style="0" customWidth="1"/>
    <col min="3" max="3" width="12.28125" style="0" customWidth="1"/>
    <col min="4" max="4" width="16.28125" style="0" customWidth="1"/>
    <col min="5" max="7" width="12.8515625" style="0" customWidth="1"/>
    <col min="8" max="8" width="13.28125" style="0" customWidth="1"/>
  </cols>
  <sheetData>
    <row r="1" ht="12.75">
      <c r="F1" t="s">
        <v>155</v>
      </c>
    </row>
    <row r="5" spans="1:8" ht="12.75">
      <c r="A5" s="492" t="s">
        <v>207</v>
      </c>
      <c r="B5" s="505"/>
      <c r="C5" s="505"/>
      <c r="D5" s="505"/>
      <c r="E5" s="505"/>
      <c r="F5" s="505"/>
      <c r="G5" s="505"/>
      <c r="H5" s="505"/>
    </row>
    <row r="6" spans="1:8" ht="12.75">
      <c r="A6" s="492" t="s">
        <v>591</v>
      </c>
      <c r="B6" s="505"/>
      <c r="C6" s="505"/>
      <c r="D6" s="505"/>
      <c r="E6" s="505"/>
      <c r="F6" s="505"/>
      <c r="G6" s="505"/>
      <c r="H6" s="505"/>
    </row>
    <row r="9" ht="13.5" thickBot="1">
      <c r="H9" t="s">
        <v>149</v>
      </c>
    </row>
    <row r="10" spans="1:8" ht="12.75">
      <c r="A10" s="551" t="s">
        <v>1</v>
      </c>
      <c r="B10" s="553" t="s">
        <v>156</v>
      </c>
      <c r="C10" s="553" t="s">
        <v>157</v>
      </c>
      <c r="D10" s="553" t="s">
        <v>605</v>
      </c>
      <c r="E10" s="553" t="s">
        <v>158</v>
      </c>
      <c r="F10" s="553"/>
      <c r="G10" s="553"/>
      <c r="H10" s="555"/>
    </row>
    <row r="11" spans="1:8" ht="13.5" thickBot="1">
      <c r="A11" s="552"/>
      <c r="B11" s="554"/>
      <c r="C11" s="554"/>
      <c r="D11" s="554"/>
      <c r="E11" s="63" t="s">
        <v>606</v>
      </c>
      <c r="F11" s="63" t="s">
        <v>607</v>
      </c>
      <c r="G11" s="63" t="s">
        <v>608</v>
      </c>
      <c r="H11" s="64" t="s">
        <v>159</v>
      </c>
    </row>
    <row r="12" spans="1:8" ht="12.75">
      <c r="A12" s="34" t="s">
        <v>445</v>
      </c>
      <c r="B12" s="126" t="s">
        <v>160</v>
      </c>
      <c r="C12" s="126">
        <v>111932</v>
      </c>
      <c r="D12" s="126">
        <v>66763</v>
      </c>
      <c r="E12" s="20">
        <v>6783</v>
      </c>
      <c r="F12" s="20">
        <v>6783</v>
      </c>
      <c r="G12" s="20">
        <v>6783</v>
      </c>
      <c r="H12" s="21">
        <v>46414</v>
      </c>
    </row>
    <row r="13" spans="1:8" ht="12.75">
      <c r="A13" s="7" t="s">
        <v>508</v>
      </c>
      <c r="B13" s="91" t="s">
        <v>609</v>
      </c>
      <c r="C13" s="91">
        <v>1000000</v>
      </c>
      <c r="D13" s="91">
        <v>1099213</v>
      </c>
      <c r="E13" s="8">
        <v>0</v>
      </c>
      <c r="F13" s="8">
        <v>0</v>
      </c>
      <c r="G13" s="8">
        <v>41220</v>
      </c>
      <c r="H13" s="9">
        <v>1057993</v>
      </c>
    </row>
    <row r="14" spans="1:8" ht="13.5" thickBot="1">
      <c r="A14" s="219" t="s">
        <v>446</v>
      </c>
      <c r="B14" s="220" t="s">
        <v>208</v>
      </c>
      <c r="C14" s="220">
        <v>7918</v>
      </c>
      <c r="D14" s="220">
        <v>2638</v>
      </c>
      <c r="E14" s="221">
        <v>880</v>
      </c>
      <c r="F14" s="221">
        <v>880</v>
      </c>
      <c r="G14" s="221">
        <v>878</v>
      </c>
      <c r="H14" s="222"/>
    </row>
    <row r="15" spans="1:8" ht="13.5" thickBot="1">
      <c r="A15" s="206" t="s">
        <v>610</v>
      </c>
      <c r="B15" s="220"/>
      <c r="C15" s="220"/>
      <c r="D15" s="220">
        <v>1482</v>
      </c>
      <c r="E15" s="221">
        <v>741</v>
      </c>
      <c r="F15" s="221">
        <v>741</v>
      </c>
      <c r="G15" s="221"/>
      <c r="H15" s="222"/>
    </row>
    <row r="16" spans="1:8" ht="13.5" thickBot="1">
      <c r="A16" s="173" t="s">
        <v>116</v>
      </c>
      <c r="B16" s="207"/>
      <c r="C16" s="223">
        <f>SUM(C12:C14)</f>
        <v>1119850</v>
      </c>
      <c r="D16" s="223">
        <f>SUM(D12:D15)</f>
        <v>1170096</v>
      </c>
      <c r="E16" s="446">
        <f>SUM(E12:E15)</f>
        <v>8404</v>
      </c>
      <c r="F16" s="446">
        <f>SUM(F12:F15)</f>
        <v>8404</v>
      </c>
      <c r="G16" s="446">
        <f>SUM(G12:G15)</f>
        <v>48881</v>
      </c>
      <c r="H16" s="446">
        <f>SUM(H12:H15)</f>
        <v>1104407</v>
      </c>
    </row>
    <row r="19" spans="1:7" ht="12.75">
      <c r="A19" s="486" t="s">
        <v>447</v>
      </c>
      <c r="B19" s="486"/>
      <c r="C19" s="486"/>
      <c r="D19" s="486"/>
      <c r="E19" s="486"/>
      <c r="F19" s="486"/>
      <c r="G19" s="486"/>
    </row>
    <row r="20" spans="1:7" ht="12.75">
      <c r="A20" s="486"/>
      <c r="B20" s="486"/>
      <c r="C20" s="486"/>
      <c r="D20" s="486"/>
      <c r="E20" s="486"/>
      <c r="F20" s="486"/>
      <c r="G20" s="486"/>
    </row>
    <row r="22" spans="1:7" ht="25.5">
      <c r="A22" s="205" t="s">
        <v>611</v>
      </c>
      <c r="E22">
        <v>15500</v>
      </c>
      <c r="F22">
        <v>9500</v>
      </c>
      <c r="G22">
        <v>5000</v>
      </c>
    </row>
  </sheetData>
  <mergeCells count="8">
    <mergeCell ref="A5:H5"/>
    <mergeCell ref="A6:H6"/>
    <mergeCell ref="A19:G20"/>
    <mergeCell ref="A10:A11"/>
    <mergeCell ref="B10:B11"/>
    <mergeCell ref="C10:C11"/>
    <mergeCell ref="D10:D11"/>
    <mergeCell ref="E10:H10"/>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B2:D22"/>
  <sheetViews>
    <sheetView workbookViewId="0" topLeftCell="A4">
      <selection activeCell="C17" sqref="C17"/>
    </sheetView>
  </sheetViews>
  <sheetFormatPr defaultColWidth="9.140625" defaultRowHeight="12.75"/>
  <cols>
    <col min="2" max="2" width="37.140625" style="0" customWidth="1"/>
    <col min="3" max="4" width="18.57421875" style="0" customWidth="1"/>
  </cols>
  <sheetData>
    <row r="2" ht="12.75">
      <c r="C2" t="s">
        <v>209</v>
      </c>
    </row>
    <row r="5" spans="2:3" ht="12.75">
      <c r="B5" s="492" t="s">
        <v>210</v>
      </c>
      <c r="C5" s="492"/>
    </row>
    <row r="6" spans="2:3" ht="12.75">
      <c r="B6" s="492" t="s">
        <v>612</v>
      </c>
      <c r="C6" s="492"/>
    </row>
    <row r="8" ht="12.75">
      <c r="C8" t="s">
        <v>149</v>
      </c>
    </row>
    <row r="9" ht="13.5" thickBot="1"/>
    <row r="10" spans="2:4" ht="12.75">
      <c r="B10" s="558" t="s">
        <v>1</v>
      </c>
      <c r="C10" s="556" t="s">
        <v>613</v>
      </c>
      <c r="D10" s="556" t="s">
        <v>617</v>
      </c>
    </row>
    <row r="11" spans="2:4" ht="30" customHeight="1" thickBot="1">
      <c r="B11" s="559"/>
      <c r="C11" s="557"/>
      <c r="D11" s="557"/>
    </row>
    <row r="12" spans="2:4" ht="15" customHeight="1">
      <c r="B12" s="7" t="s">
        <v>614</v>
      </c>
      <c r="C12" s="8">
        <v>6000</v>
      </c>
      <c r="D12" s="9"/>
    </row>
    <row r="13" spans="2:4" ht="15" customHeight="1">
      <c r="B13" s="7" t="s">
        <v>615</v>
      </c>
      <c r="C13" s="8">
        <v>2343</v>
      </c>
      <c r="D13" s="9"/>
    </row>
    <row r="14" spans="2:4" ht="15" customHeight="1">
      <c r="B14" s="7" t="s">
        <v>616</v>
      </c>
      <c r="C14" s="8">
        <v>4500</v>
      </c>
      <c r="D14" s="9"/>
    </row>
    <row r="15" spans="2:4" ht="15" customHeight="1">
      <c r="B15" s="7" t="s">
        <v>621</v>
      </c>
      <c r="C15" s="8">
        <v>6300</v>
      </c>
      <c r="D15" s="9"/>
    </row>
    <row r="16" spans="2:4" ht="15" customHeight="1">
      <c r="B16" s="7" t="s">
        <v>622</v>
      </c>
      <c r="C16" s="8">
        <v>9410</v>
      </c>
      <c r="D16" s="9"/>
    </row>
    <row r="17" spans="2:4" ht="15" customHeight="1">
      <c r="B17" s="90" t="s">
        <v>450</v>
      </c>
      <c r="C17" s="27"/>
      <c r="D17" s="28">
        <v>15500</v>
      </c>
    </row>
    <row r="18" spans="2:4" ht="15" customHeight="1">
      <c r="B18" s="90" t="s">
        <v>618</v>
      </c>
      <c r="C18" s="27"/>
      <c r="D18" s="28">
        <v>25000</v>
      </c>
    </row>
    <row r="19" spans="2:4" ht="15" customHeight="1">
      <c r="B19" s="90" t="s">
        <v>619</v>
      </c>
      <c r="C19" s="27"/>
      <c r="D19" s="28">
        <v>10200</v>
      </c>
    </row>
    <row r="20" spans="2:4" ht="15" customHeight="1">
      <c r="B20" s="90" t="s">
        <v>620</v>
      </c>
      <c r="C20" s="27"/>
      <c r="D20" s="30">
        <v>350</v>
      </c>
    </row>
    <row r="21" spans="2:4" ht="15" customHeight="1" thickBot="1">
      <c r="B21" s="61" t="s">
        <v>315</v>
      </c>
      <c r="C21" s="63"/>
      <c r="D21" s="63">
        <v>400</v>
      </c>
    </row>
    <row r="22" spans="2:4" ht="26.25" customHeight="1" thickBot="1">
      <c r="B22" s="68" t="s">
        <v>116</v>
      </c>
      <c r="C22" s="40">
        <f>SUM(C12:C19)</f>
        <v>28553</v>
      </c>
      <c r="D22" s="40">
        <f>SUM(D17:D21)</f>
        <v>51450</v>
      </c>
    </row>
  </sheetData>
  <mergeCells count="5">
    <mergeCell ref="D10:D11"/>
    <mergeCell ref="B5:C5"/>
    <mergeCell ref="B6:C6"/>
    <mergeCell ref="B10:B11"/>
    <mergeCell ref="C10:C11"/>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4:E26"/>
  <sheetViews>
    <sheetView workbookViewId="0" topLeftCell="A7">
      <selection activeCell="F17" sqref="F17"/>
    </sheetView>
  </sheetViews>
  <sheetFormatPr defaultColWidth="9.140625" defaultRowHeight="12.75"/>
  <cols>
    <col min="3" max="3" width="60.00390625" style="0" customWidth="1"/>
  </cols>
  <sheetData>
    <row r="4" ht="12.75">
      <c r="D4" t="s">
        <v>629</v>
      </c>
    </row>
    <row r="6" spans="1:5" ht="12.75">
      <c r="A6" s="560" t="s">
        <v>630</v>
      </c>
      <c r="B6" s="561"/>
      <c r="C6" s="561"/>
      <c r="D6" s="561"/>
      <c r="E6" s="561"/>
    </row>
    <row r="7" spans="1:5" ht="12.75">
      <c r="A7" s="561"/>
      <c r="B7" s="561"/>
      <c r="C7" s="561"/>
      <c r="D7" s="561"/>
      <c r="E7" s="561"/>
    </row>
    <row r="8" ht="13.5" thickBot="1"/>
    <row r="9" spans="1:5" ht="12.75">
      <c r="A9" s="447" t="s">
        <v>631</v>
      </c>
      <c r="B9" s="448"/>
      <c r="C9" s="449"/>
      <c r="D9" s="450" t="s">
        <v>632</v>
      </c>
      <c r="E9" s="451"/>
    </row>
    <row r="10" spans="1:5" ht="13.5" thickBot="1">
      <c r="A10" s="452" t="s">
        <v>633</v>
      </c>
      <c r="B10" s="453"/>
      <c r="C10" s="454"/>
      <c r="D10" s="455"/>
      <c r="E10" s="456"/>
    </row>
    <row r="11" spans="1:5" ht="12.75">
      <c r="A11" s="457" t="s">
        <v>634</v>
      </c>
      <c r="B11" s="458"/>
      <c r="C11" s="459"/>
      <c r="D11" s="469">
        <v>55898</v>
      </c>
      <c r="E11" s="460"/>
    </row>
    <row r="12" spans="1:5" ht="12.75">
      <c r="A12" s="457" t="s">
        <v>635</v>
      </c>
      <c r="B12" s="458"/>
      <c r="C12" s="459"/>
      <c r="D12" s="470">
        <v>52991</v>
      </c>
      <c r="E12" s="460"/>
    </row>
    <row r="13" spans="1:5" ht="12.75">
      <c r="A13" s="457" t="s">
        <v>636</v>
      </c>
      <c r="B13" s="458"/>
      <c r="C13" s="459"/>
      <c r="D13" s="470">
        <v>43519</v>
      </c>
      <c r="E13" s="460"/>
    </row>
    <row r="14" spans="1:5" ht="12.75">
      <c r="A14" s="461" t="s">
        <v>637</v>
      </c>
      <c r="B14" s="458"/>
      <c r="C14" s="459"/>
      <c r="D14" s="462">
        <v>46061</v>
      </c>
      <c r="E14" s="460"/>
    </row>
    <row r="15" spans="1:5" ht="12.75">
      <c r="A15" s="457" t="s">
        <v>638</v>
      </c>
      <c r="B15" s="458"/>
      <c r="C15" s="459"/>
      <c r="D15" s="462">
        <v>106</v>
      </c>
      <c r="E15" s="460"/>
    </row>
    <row r="16" spans="1:5" ht="12.75">
      <c r="A16" s="457" t="s">
        <v>639</v>
      </c>
      <c r="B16" s="458"/>
      <c r="C16" s="459"/>
      <c r="D16" s="462">
        <v>14</v>
      </c>
      <c r="E16" s="460"/>
    </row>
    <row r="17" spans="1:5" ht="12.75">
      <c r="A17" s="457" t="s">
        <v>640</v>
      </c>
      <c r="B17" s="458"/>
      <c r="C17" s="459"/>
      <c r="D17" s="462">
        <v>18</v>
      </c>
      <c r="E17" s="460"/>
    </row>
    <row r="18" spans="1:5" ht="12.75">
      <c r="A18" s="457" t="s">
        <v>641</v>
      </c>
      <c r="B18" s="458"/>
      <c r="C18" s="459"/>
      <c r="D18" s="462">
        <v>11</v>
      </c>
      <c r="E18" s="460"/>
    </row>
    <row r="19" spans="1:5" ht="12.75">
      <c r="A19" s="457" t="s">
        <v>642</v>
      </c>
      <c r="B19" s="458"/>
      <c r="C19" s="459"/>
      <c r="D19" s="462">
        <v>94</v>
      </c>
      <c r="E19" s="460"/>
    </row>
    <row r="20" spans="1:5" ht="12.75">
      <c r="A20" s="457" t="s">
        <v>643</v>
      </c>
      <c r="B20" s="458"/>
      <c r="C20" s="459"/>
      <c r="D20" s="462">
        <v>813</v>
      </c>
      <c r="E20" s="460"/>
    </row>
    <row r="21" spans="1:5" ht="12.75">
      <c r="A21" s="461" t="s">
        <v>644</v>
      </c>
      <c r="B21" s="458"/>
      <c r="C21" s="459"/>
      <c r="D21" s="462">
        <v>31421</v>
      </c>
      <c r="E21" s="460"/>
    </row>
    <row r="22" spans="1:5" ht="12.75">
      <c r="A22" s="457" t="s">
        <v>645</v>
      </c>
      <c r="B22" s="458"/>
      <c r="C22" s="459"/>
      <c r="D22" s="462">
        <v>7090</v>
      </c>
      <c r="E22" s="460"/>
    </row>
    <row r="23" spans="1:5" ht="12.75">
      <c r="A23" s="457" t="s">
        <v>646</v>
      </c>
      <c r="B23" s="458"/>
      <c r="C23" s="459"/>
      <c r="D23" s="462">
        <v>4242</v>
      </c>
      <c r="E23" s="460"/>
    </row>
    <row r="24" spans="1:5" ht="12.75">
      <c r="A24" s="457" t="s">
        <v>647</v>
      </c>
      <c r="B24" s="458"/>
      <c r="C24" s="459"/>
      <c r="D24" s="462">
        <v>240</v>
      </c>
      <c r="E24" s="460"/>
    </row>
    <row r="25" spans="1:5" ht="12.75">
      <c r="A25" s="457" t="s">
        <v>648</v>
      </c>
      <c r="B25" s="458"/>
      <c r="C25" s="459"/>
      <c r="D25" s="463">
        <v>141194</v>
      </c>
      <c r="E25" s="460"/>
    </row>
    <row r="26" spans="1:5" ht="13.5" thickBot="1">
      <c r="A26" s="464" t="s">
        <v>116</v>
      </c>
      <c r="B26" s="465"/>
      <c r="C26" s="466"/>
      <c r="D26" s="467">
        <f>SUM(D11:D25)</f>
        <v>383712</v>
      </c>
      <c r="E26" s="468"/>
    </row>
  </sheetData>
  <mergeCells count="1">
    <mergeCell ref="A6:E7"/>
  </mergeCells>
  <printOptions/>
  <pageMargins left="0.75"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G29"/>
  <sheetViews>
    <sheetView workbookViewId="0" topLeftCell="A1">
      <selection activeCell="E24" sqref="E24"/>
    </sheetView>
  </sheetViews>
  <sheetFormatPr defaultColWidth="9.140625" defaultRowHeight="12.75"/>
  <cols>
    <col min="1" max="1" width="28.57421875" style="0" customWidth="1"/>
    <col min="2" max="7" width="15.57421875" style="0" customWidth="1"/>
  </cols>
  <sheetData>
    <row r="1" ht="12.75">
      <c r="C1" t="s">
        <v>211</v>
      </c>
    </row>
    <row r="3" spans="1:7" ht="12.75">
      <c r="A3" s="492" t="s">
        <v>448</v>
      </c>
      <c r="B3" s="493"/>
      <c r="C3" s="493"/>
      <c r="D3" s="493"/>
      <c r="E3" s="493"/>
      <c r="F3" s="493"/>
      <c r="G3" s="493"/>
    </row>
    <row r="5" ht="12.75">
      <c r="A5" s="60" t="s">
        <v>628</v>
      </c>
    </row>
    <row r="6" ht="13.5" thickBot="1"/>
    <row r="7" spans="1:7" ht="46.5">
      <c r="A7" s="59" t="s">
        <v>1</v>
      </c>
      <c r="B7" s="65" t="s">
        <v>213</v>
      </c>
      <c r="C7" s="65" t="s">
        <v>214</v>
      </c>
      <c r="D7" s="52" t="s">
        <v>170</v>
      </c>
      <c r="E7" s="52" t="s">
        <v>171</v>
      </c>
      <c r="F7" s="52" t="s">
        <v>172</v>
      </c>
      <c r="G7" s="53" t="s">
        <v>116</v>
      </c>
    </row>
    <row r="8" spans="1:7" ht="12.75">
      <c r="A8" s="7" t="s">
        <v>145</v>
      </c>
      <c r="B8" s="8">
        <v>2958158</v>
      </c>
      <c r="C8" s="8">
        <v>1912565</v>
      </c>
      <c r="D8" s="8">
        <v>456000</v>
      </c>
      <c r="E8" s="8">
        <v>565</v>
      </c>
      <c r="F8" s="8">
        <v>1700</v>
      </c>
      <c r="G8" s="9">
        <f>SUM(B8:F8)</f>
        <v>5328988</v>
      </c>
    </row>
    <row r="9" spans="1:7" ht="12.75">
      <c r="A9" s="7" t="s">
        <v>167</v>
      </c>
      <c r="B9" s="8">
        <v>98245</v>
      </c>
      <c r="C9" s="8">
        <v>3388</v>
      </c>
      <c r="D9" s="8">
        <v>0</v>
      </c>
      <c r="E9" s="8">
        <v>0</v>
      </c>
      <c r="F9" s="8">
        <v>0</v>
      </c>
      <c r="G9" s="9">
        <f>SUM(B9:F9)</f>
        <v>101633</v>
      </c>
    </row>
    <row r="10" spans="1:7" ht="13.5" thickBot="1">
      <c r="A10" s="22" t="s">
        <v>168</v>
      </c>
      <c r="B10" s="23">
        <f>SUM(B8:B9)</f>
        <v>3056403</v>
      </c>
      <c r="C10" s="23">
        <f>SUM(C8:C9)</f>
        <v>1915953</v>
      </c>
      <c r="D10" s="23">
        <f>SUM(D8:D9)</f>
        <v>456000</v>
      </c>
      <c r="E10" s="23">
        <f>SUM(E8:E9)</f>
        <v>565</v>
      </c>
      <c r="F10" s="23">
        <f>SUM(F8:F9)</f>
        <v>1700</v>
      </c>
      <c r="G10" s="24">
        <f>SUM(B10:F10)</f>
        <v>5430621</v>
      </c>
    </row>
    <row r="12" ht="12.75">
      <c r="A12" s="60" t="s">
        <v>449</v>
      </c>
    </row>
    <row r="13" ht="13.5" thickBot="1">
      <c r="E13" t="s">
        <v>149</v>
      </c>
    </row>
    <row r="14" spans="1:5" ht="12.75">
      <c r="A14" s="59" t="s">
        <v>1</v>
      </c>
      <c r="B14" s="52" t="s">
        <v>173</v>
      </c>
      <c r="C14" s="52" t="s">
        <v>212</v>
      </c>
      <c r="D14" s="52" t="s">
        <v>174</v>
      </c>
      <c r="E14" s="53" t="s">
        <v>175</v>
      </c>
    </row>
    <row r="15" spans="1:5" ht="12.75">
      <c r="A15" s="7" t="s">
        <v>176</v>
      </c>
      <c r="B15" s="8">
        <v>42</v>
      </c>
      <c r="C15" s="8">
        <v>53446</v>
      </c>
      <c r="D15" s="8">
        <v>37797</v>
      </c>
      <c r="E15" s="9">
        <v>49309</v>
      </c>
    </row>
    <row r="16" spans="1:5" ht="12.75">
      <c r="A16" s="7" t="s">
        <v>177</v>
      </c>
      <c r="B16" s="8">
        <v>14</v>
      </c>
      <c r="C16" s="8">
        <v>377252</v>
      </c>
      <c r="D16" s="8">
        <v>8611</v>
      </c>
      <c r="E16" s="9">
        <v>0</v>
      </c>
    </row>
    <row r="17" spans="1:5" ht="12.75">
      <c r="A17" s="7" t="s">
        <v>178</v>
      </c>
      <c r="B17" s="8">
        <v>8</v>
      </c>
      <c r="C17" s="8">
        <v>89359</v>
      </c>
      <c r="D17" s="8">
        <v>190022</v>
      </c>
      <c r="E17" s="9">
        <v>193239</v>
      </c>
    </row>
    <row r="18" spans="1:5" ht="12.75">
      <c r="A18" s="7" t="s">
        <v>179</v>
      </c>
      <c r="B18" s="8">
        <v>3</v>
      </c>
      <c r="C18" s="8">
        <v>54584</v>
      </c>
      <c r="D18" s="8">
        <v>14015</v>
      </c>
      <c r="E18" s="9">
        <v>27958</v>
      </c>
    </row>
    <row r="19" spans="1:5" ht="12.75">
      <c r="A19" s="7" t="s">
        <v>180</v>
      </c>
      <c r="B19" s="8">
        <v>127</v>
      </c>
      <c r="C19" s="8">
        <v>826535</v>
      </c>
      <c r="D19" s="8">
        <v>69807</v>
      </c>
      <c r="E19" s="9">
        <v>89334</v>
      </c>
    </row>
    <row r="20" spans="1:5" ht="12.75">
      <c r="A20" s="7" t="s">
        <v>181</v>
      </c>
      <c r="B20" s="8">
        <v>22</v>
      </c>
      <c r="C20" s="8">
        <v>41429</v>
      </c>
      <c r="D20" s="8">
        <v>176531</v>
      </c>
      <c r="E20" s="9">
        <v>206188</v>
      </c>
    </row>
    <row r="21" spans="1:5" ht="12.75">
      <c r="A21" s="7" t="s">
        <v>182</v>
      </c>
      <c r="B21" s="8">
        <v>29</v>
      </c>
      <c r="C21" s="8">
        <v>123742</v>
      </c>
      <c r="D21" s="8">
        <v>2730418</v>
      </c>
      <c r="E21" s="9">
        <v>4303159</v>
      </c>
    </row>
    <row r="22" spans="1:5" ht="12.75">
      <c r="A22" s="7" t="s">
        <v>183</v>
      </c>
      <c r="B22" s="8">
        <v>156</v>
      </c>
      <c r="C22" s="8">
        <v>734682</v>
      </c>
      <c r="D22" s="8">
        <v>1081385</v>
      </c>
      <c r="E22" s="9">
        <v>1467116</v>
      </c>
    </row>
    <row r="23" spans="1:5" ht="12.75">
      <c r="A23" s="7" t="s">
        <v>184</v>
      </c>
      <c r="B23" s="8">
        <v>2</v>
      </c>
      <c r="C23" s="8">
        <v>3600</v>
      </c>
      <c r="D23" s="8">
        <v>665726</v>
      </c>
      <c r="E23" s="9">
        <v>665762</v>
      </c>
    </row>
    <row r="24" spans="1:5" ht="12.75">
      <c r="A24" s="7" t="s">
        <v>185</v>
      </c>
      <c r="B24" s="8">
        <v>4</v>
      </c>
      <c r="C24" s="8">
        <v>207427</v>
      </c>
      <c r="D24" s="8">
        <v>72597</v>
      </c>
      <c r="E24" s="9">
        <v>115911</v>
      </c>
    </row>
    <row r="25" spans="1:5" ht="13.5" thickBot="1">
      <c r="A25" s="22" t="s">
        <v>116</v>
      </c>
      <c r="B25" s="23">
        <f>SUM(B15:B24)</f>
        <v>407</v>
      </c>
      <c r="C25" s="23">
        <f>SUM(C15:C24)</f>
        <v>2512056</v>
      </c>
      <c r="D25" s="23">
        <f>SUM(D15:D24)</f>
        <v>5046909</v>
      </c>
      <c r="E25" s="24">
        <f>SUM(E15:E24)</f>
        <v>7117976</v>
      </c>
    </row>
    <row r="27" spans="1:5" ht="12.75">
      <c r="A27" s="486"/>
      <c r="B27" s="486"/>
      <c r="C27" s="486"/>
      <c r="D27" s="486"/>
      <c r="E27" s="486"/>
    </row>
    <row r="28" spans="1:5" ht="12.75">
      <c r="A28" s="486"/>
      <c r="B28" s="486"/>
      <c r="C28" s="486"/>
      <c r="D28" s="486"/>
      <c r="E28" s="486"/>
    </row>
    <row r="29" spans="1:5" ht="12.75">
      <c r="A29" s="486"/>
      <c r="B29" s="486"/>
      <c r="C29" s="486"/>
      <c r="D29" s="486"/>
      <c r="E29" s="486"/>
    </row>
  </sheetData>
  <mergeCells count="2">
    <mergeCell ref="A27:E29"/>
    <mergeCell ref="A3:G3"/>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L18"/>
  <sheetViews>
    <sheetView workbookViewId="0" topLeftCell="A1">
      <selection activeCell="G16" sqref="G16"/>
    </sheetView>
  </sheetViews>
  <sheetFormatPr defaultColWidth="9.140625" defaultRowHeight="12.75"/>
  <cols>
    <col min="1" max="1" width="21.57421875" style="0" customWidth="1"/>
    <col min="2" max="12" width="11.421875" style="0" customWidth="1"/>
  </cols>
  <sheetData>
    <row r="2" ht="12.75">
      <c r="F2" t="s">
        <v>169</v>
      </c>
    </row>
    <row r="4" spans="1:6" ht="12.75">
      <c r="A4" s="492" t="s">
        <v>623</v>
      </c>
      <c r="B4" s="492"/>
      <c r="C4" s="492"/>
      <c r="D4" s="492"/>
      <c r="E4" s="492"/>
      <c r="F4" s="492"/>
    </row>
    <row r="7" ht="12.75">
      <c r="A7" t="s">
        <v>624</v>
      </c>
    </row>
    <row r="9" ht="13.5" thickBot="1">
      <c r="F9" t="s">
        <v>149</v>
      </c>
    </row>
    <row r="10" spans="1:12" ht="33.75">
      <c r="A10" s="58" t="s">
        <v>1</v>
      </c>
      <c r="B10" s="99" t="s">
        <v>162</v>
      </c>
      <c r="C10" s="99" t="s">
        <v>163</v>
      </c>
      <c r="D10" s="99" t="s">
        <v>164</v>
      </c>
      <c r="E10" s="105" t="s">
        <v>165</v>
      </c>
      <c r="F10" s="113" t="s">
        <v>166</v>
      </c>
      <c r="G10" s="106" t="s">
        <v>232</v>
      </c>
      <c r="H10" s="107" t="s">
        <v>233</v>
      </c>
      <c r="I10" s="107" t="s">
        <v>234</v>
      </c>
      <c r="J10" s="108" t="s">
        <v>235</v>
      </c>
      <c r="K10" s="115" t="s">
        <v>236</v>
      </c>
      <c r="L10" s="125" t="s">
        <v>237</v>
      </c>
    </row>
    <row r="11" spans="1:12" ht="22.5" customHeight="1">
      <c r="A11" s="100" t="s">
        <v>145</v>
      </c>
      <c r="B11" s="8">
        <v>6649</v>
      </c>
      <c r="C11" s="8">
        <v>5276973</v>
      </c>
      <c r="D11" s="8">
        <v>10238</v>
      </c>
      <c r="E11" s="29">
        <v>60739</v>
      </c>
      <c r="F11" s="114">
        <f>SUM(B11:E11)</f>
        <v>5354599</v>
      </c>
      <c r="G11" s="7">
        <v>6500</v>
      </c>
      <c r="H11" s="8">
        <v>42321</v>
      </c>
      <c r="I11" s="8">
        <v>493941</v>
      </c>
      <c r="J11" s="29">
        <v>36729</v>
      </c>
      <c r="K11" s="114">
        <f>SUM(G11:J11)</f>
        <v>579491</v>
      </c>
      <c r="L11" s="118">
        <f>SUM(K11,F11)</f>
        <v>5934090</v>
      </c>
    </row>
    <row r="12" spans="1:12" ht="22.5" customHeight="1" thickBot="1">
      <c r="A12" s="100" t="s">
        <v>167</v>
      </c>
      <c r="B12" s="8">
        <v>0</v>
      </c>
      <c r="C12" s="8">
        <v>72917</v>
      </c>
      <c r="D12" s="8">
        <v>0</v>
      </c>
      <c r="E12" s="29">
        <v>0</v>
      </c>
      <c r="F12" s="114">
        <f>SUM(B12:E12)</f>
        <v>72917</v>
      </c>
      <c r="G12" s="7">
        <v>5600</v>
      </c>
      <c r="H12" s="8">
        <v>1479</v>
      </c>
      <c r="I12" s="8">
        <v>25821</v>
      </c>
      <c r="J12" s="29">
        <v>8881</v>
      </c>
      <c r="K12" s="114">
        <f>SUM(G12:J12)</f>
        <v>41781</v>
      </c>
      <c r="L12" s="118">
        <f>SUM(K12,F12)</f>
        <v>114698</v>
      </c>
    </row>
    <row r="13" spans="1:12" ht="22.5" customHeight="1" thickBot="1">
      <c r="A13" s="68" t="s">
        <v>116</v>
      </c>
      <c r="B13" s="40">
        <f>SUM(B11:B12)</f>
        <v>6649</v>
      </c>
      <c r="C13" s="40">
        <f>SUM(C11:C12)</f>
        <v>5349890</v>
      </c>
      <c r="D13" s="40">
        <f>SUM(D11:D12)</f>
        <v>10238</v>
      </c>
      <c r="E13" s="41">
        <f>SUM(E11:E12)</f>
        <v>60739</v>
      </c>
      <c r="F13" s="119">
        <f>SUM(B13:E13)</f>
        <v>5427516</v>
      </c>
      <c r="G13" s="68">
        <f>SUM(G11:G12)</f>
        <v>12100</v>
      </c>
      <c r="H13" s="40">
        <f>SUM(H11:H12)</f>
        <v>43800</v>
      </c>
      <c r="I13" s="40">
        <f>SUM(I11:I12)</f>
        <v>519762</v>
      </c>
      <c r="J13" s="41">
        <f>SUM(J11:J12)</f>
        <v>45610</v>
      </c>
      <c r="K13" s="119">
        <f>SUM(G13:J13)</f>
        <v>621272</v>
      </c>
      <c r="L13" s="124">
        <f>SUM(K13,F13)</f>
        <v>6048788</v>
      </c>
    </row>
    <row r="14" spans="1:12" ht="12.75" customHeight="1" thickBot="1">
      <c r="A14" s="103"/>
      <c r="B14" s="103"/>
      <c r="C14" s="103"/>
      <c r="D14" s="103"/>
      <c r="E14" s="103"/>
      <c r="F14" s="104"/>
      <c r="G14" s="60"/>
      <c r="H14" s="60"/>
      <c r="I14" s="60"/>
      <c r="J14" s="60"/>
      <c r="K14" s="102"/>
      <c r="L14" s="101"/>
    </row>
    <row r="15" spans="1:8" ht="22.5" customHeight="1">
      <c r="A15" s="110" t="s">
        <v>1</v>
      </c>
      <c r="B15" s="113" t="s">
        <v>238</v>
      </c>
      <c r="C15" s="113" t="s">
        <v>240</v>
      </c>
      <c r="D15" s="112" t="s">
        <v>239</v>
      </c>
      <c r="E15" s="109" t="s">
        <v>241</v>
      </c>
      <c r="F15" s="116" t="s">
        <v>242</v>
      </c>
      <c r="G15" s="113" t="s">
        <v>243</v>
      </c>
      <c r="H15" s="117" t="s">
        <v>244</v>
      </c>
    </row>
    <row r="16" spans="1:8" ht="22.5" customHeight="1">
      <c r="A16" s="111" t="s">
        <v>145</v>
      </c>
      <c r="B16" s="114">
        <v>4095309</v>
      </c>
      <c r="C16" s="114">
        <v>490564</v>
      </c>
      <c r="D16" s="31">
        <v>1161692</v>
      </c>
      <c r="E16" s="8">
        <v>146419</v>
      </c>
      <c r="F16" s="29">
        <v>40106</v>
      </c>
      <c r="G16" s="114">
        <f>SUM(D16:F16)</f>
        <v>1348217</v>
      </c>
      <c r="H16" s="118">
        <f>SUM(B16:C16,G16)</f>
        <v>5934090</v>
      </c>
    </row>
    <row r="17" spans="1:8" ht="23.25" thickBot="1">
      <c r="A17" s="111" t="s">
        <v>167</v>
      </c>
      <c r="B17" s="114">
        <v>69620</v>
      </c>
      <c r="C17" s="114">
        <v>18878</v>
      </c>
      <c r="D17" s="31">
        <v>0</v>
      </c>
      <c r="E17" s="8">
        <v>10376</v>
      </c>
      <c r="F17" s="29">
        <v>15824</v>
      </c>
      <c r="G17" s="114">
        <f>SUM(D17:F17)</f>
        <v>26200</v>
      </c>
      <c r="H17" s="118">
        <f>SUM(B17:C17,G17)</f>
        <v>114698</v>
      </c>
    </row>
    <row r="18" spans="1:8" ht="22.5" customHeight="1" thickBot="1">
      <c r="A18" s="120" t="s">
        <v>116</v>
      </c>
      <c r="B18" s="119">
        <f aca="true" t="shared" si="0" ref="B18:G18">SUM(B16:B17)</f>
        <v>4164929</v>
      </c>
      <c r="C18" s="119">
        <f t="shared" si="0"/>
        <v>509442</v>
      </c>
      <c r="D18" s="121">
        <f t="shared" si="0"/>
        <v>1161692</v>
      </c>
      <c r="E18" s="122">
        <f t="shared" si="0"/>
        <v>156795</v>
      </c>
      <c r="F18" s="123">
        <f t="shared" si="0"/>
        <v>55930</v>
      </c>
      <c r="G18" s="119">
        <f t="shared" si="0"/>
        <v>1374417</v>
      </c>
      <c r="H18" s="124">
        <f>SUM(B18:C18,G18)</f>
        <v>6048788</v>
      </c>
    </row>
  </sheetData>
  <mergeCells count="1">
    <mergeCell ref="A4:F4"/>
  </mergeCells>
  <printOptions/>
  <pageMargins left="0.75" right="0.75" top="1" bottom="1" header="0.5" footer="0.5"/>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C2:G16"/>
  <sheetViews>
    <sheetView workbookViewId="0" topLeftCell="A1">
      <selection activeCell="D9" sqref="D9"/>
    </sheetView>
  </sheetViews>
  <sheetFormatPr defaultColWidth="9.140625" defaultRowHeight="12.75"/>
  <cols>
    <col min="3" max="3" width="29.28125" style="0" customWidth="1"/>
    <col min="4" max="6" width="21.421875" style="0" customWidth="1"/>
    <col min="7" max="7" width="18.28125" style="0" customWidth="1"/>
  </cols>
  <sheetData>
    <row r="2" ht="12.75">
      <c r="F2" t="s">
        <v>216</v>
      </c>
    </row>
    <row r="6" spans="3:6" ht="12.75">
      <c r="C6" s="492" t="s">
        <v>627</v>
      </c>
      <c r="D6" s="492"/>
      <c r="E6" s="492"/>
      <c r="F6" s="492"/>
    </row>
    <row r="13" ht="13.5" thickBot="1"/>
    <row r="14" spans="3:7" ht="12.75">
      <c r="C14" s="483" t="s">
        <v>1</v>
      </c>
      <c r="D14" s="549" t="s">
        <v>217</v>
      </c>
      <c r="E14" s="550"/>
      <c r="F14" s="550"/>
      <c r="G14" s="562"/>
    </row>
    <row r="15" spans="3:7" ht="13.5" thickBot="1">
      <c r="C15" s="484"/>
      <c r="D15" s="94" t="s">
        <v>218</v>
      </c>
      <c r="E15" s="94" t="s">
        <v>219</v>
      </c>
      <c r="F15" s="95" t="s">
        <v>220</v>
      </c>
      <c r="G15" s="96" t="s">
        <v>35</v>
      </c>
    </row>
    <row r="16" spans="3:7" ht="12.75">
      <c r="C16" s="54" t="s">
        <v>221</v>
      </c>
      <c r="D16" s="92">
        <v>20</v>
      </c>
      <c r="E16" s="93" t="s">
        <v>222</v>
      </c>
      <c r="F16" s="97" t="s">
        <v>625</v>
      </c>
      <c r="G16" s="98" t="s">
        <v>626</v>
      </c>
    </row>
  </sheetData>
  <mergeCells count="3">
    <mergeCell ref="C14:C15"/>
    <mergeCell ref="C6:F6"/>
    <mergeCell ref="D14:G14"/>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38"/>
  <sheetViews>
    <sheetView tabSelected="1" workbookViewId="0" topLeftCell="A1">
      <selection activeCell="A1" sqref="A1:I141"/>
    </sheetView>
  </sheetViews>
  <sheetFormatPr defaultColWidth="9.140625" defaultRowHeight="12.75"/>
  <sheetData>
    <row r="1" ht="12.75">
      <c r="H1" t="s">
        <v>316</v>
      </c>
    </row>
    <row r="4" spans="1:6" ht="12.75">
      <c r="A4" s="60"/>
      <c r="B4" s="60"/>
      <c r="D4" s="139" t="s">
        <v>317</v>
      </c>
      <c r="E4" s="139"/>
      <c r="F4" s="139"/>
    </row>
    <row r="5" spans="1:9" ht="12.75">
      <c r="A5" s="486" t="s">
        <v>319</v>
      </c>
      <c r="B5" s="486"/>
      <c r="C5" s="486"/>
      <c r="D5" s="486"/>
      <c r="E5" s="486"/>
      <c r="F5" s="486"/>
      <c r="G5" s="486"/>
      <c r="H5" s="486"/>
      <c r="I5" s="486"/>
    </row>
    <row r="6" spans="1:9" ht="12.75">
      <c r="A6" s="486"/>
      <c r="B6" s="486"/>
      <c r="C6" s="486"/>
      <c r="D6" s="486"/>
      <c r="E6" s="486"/>
      <c r="F6" s="486"/>
      <c r="G6" s="486"/>
      <c r="H6" s="486"/>
      <c r="I6" s="486"/>
    </row>
    <row r="7" spans="1:9" ht="12.75">
      <c r="A7" s="486"/>
      <c r="B7" s="486"/>
      <c r="C7" s="486"/>
      <c r="D7" s="486"/>
      <c r="E7" s="486"/>
      <c r="F7" s="486"/>
      <c r="G7" s="486"/>
      <c r="H7" s="486"/>
      <c r="I7" s="486"/>
    </row>
    <row r="8" spans="1:9" ht="12.75">
      <c r="A8" s="486"/>
      <c r="B8" s="486"/>
      <c r="C8" s="486"/>
      <c r="D8" s="486"/>
      <c r="E8" s="486"/>
      <c r="F8" s="486"/>
      <c r="G8" s="486"/>
      <c r="H8" s="486"/>
      <c r="I8" s="486"/>
    </row>
    <row r="11" spans="1:6" ht="12.75">
      <c r="A11" s="60"/>
      <c r="B11" s="60"/>
      <c r="D11" s="139" t="s">
        <v>318</v>
      </c>
      <c r="E11" s="139"/>
      <c r="F11" s="139"/>
    </row>
    <row r="12" spans="1:9" ht="12.75">
      <c r="A12" s="486" t="s">
        <v>320</v>
      </c>
      <c r="B12" s="486"/>
      <c r="C12" s="486"/>
      <c r="D12" s="486"/>
      <c r="E12" s="486"/>
      <c r="F12" s="486"/>
      <c r="G12" s="486"/>
      <c r="H12" s="486"/>
      <c r="I12" s="486"/>
    </row>
    <row r="13" spans="1:9" ht="12.75">
      <c r="A13" s="486"/>
      <c r="B13" s="486"/>
      <c r="C13" s="486"/>
      <c r="D13" s="486"/>
      <c r="E13" s="486"/>
      <c r="F13" s="486"/>
      <c r="G13" s="486"/>
      <c r="H13" s="486"/>
      <c r="I13" s="486"/>
    </row>
    <row r="14" spans="1:9" ht="12.75">
      <c r="A14" s="486"/>
      <c r="B14" s="486"/>
      <c r="C14" s="486"/>
      <c r="D14" s="486"/>
      <c r="E14" s="486"/>
      <c r="F14" s="486"/>
      <c r="G14" s="486"/>
      <c r="H14" s="486"/>
      <c r="I14" s="486"/>
    </row>
    <row r="15" spans="1:9" ht="12.75">
      <c r="A15" s="486"/>
      <c r="B15" s="486"/>
      <c r="C15" s="486"/>
      <c r="D15" s="486"/>
      <c r="E15" s="486"/>
      <c r="F15" s="486"/>
      <c r="G15" s="486"/>
      <c r="H15" s="486"/>
      <c r="I15" s="486"/>
    </row>
    <row r="18" spans="1:6" ht="12.75">
      <c r="A18" s="60"/>
      <c r="B18" s="60"/>
      <c r="D18" s="139" t="s">
        <v>321</v>
      </c>
      <c r="E18" s="139"/>
      <c r="F18" s="139"/>
    </row>
    <row r="19" spans="1:9" ht="12.75">
      <c r="A19" s="486" t="s">
        <v>326</v>
      </c>
      <c r="B19" s="486"/>
      <c r="C19" s="486"/>
      <c r="D19" s="486"/>
      <c r="E19" s="486"/>
      <c r="F19" s="486"/>
      <c r="G19" s="486"/>
      <c r="H19" s="486"/>
      <c r="I19" s="486"/>
    </row>
    <row r="20" spans="1:9" ht="12.75">
      <c r="A20" s="486"/>
      <c r="B20" s="486"/>
      <c r="C20" s="486"/>
      <c r="D20" s="486"/>
      <c r="E20" s="486"/>
      <c r="F20" s="486"/>
      <c r="G20" s="486"/>
      <c r="H20" s="486"/>
      <c r="I20" s="486"/>
    </row>
    <row r="21" spans="1:9" ht="12.75">
      <c r="A21" s="486"/>
      <c r="B21" s="486"/>
      <c r="C21" s="486"/>
      <c r="D21" s="486"/>
      <c r="E21" s="486"/>
      <c r="F21" s="486"/>
      <c r="G21" s="486"/>
      <c r="H21" s="486"/>
      <c r="I21" s="486"/>
    </row>
    <row r="22" spans="1:9" ht="12.75">
      <c r="A22" s="486"/>
      <c r="B22" s="486"/>
      <c r="C22" s="486"/>
      <c r="D22" s="486"/>
      <c r="E22" s="486"/>
      <c r="F22" s="486"/>
      <c r="G22" s="486"/>
      <c r="H22" s="486"/>
      <c r="I22" s="486"/>
    </row>
    <row r="25" spans="1:6" ht="12.75">
      <c r="A25" s="60"/>
      <c r="B25" s="60"/>
      <c r="D25" s="140" t="s">
        <v>322</v>
      </c>
      <c r="E25" s="139"/>
      <c r="F25" s="139"/>
    </row>
    <row r="26" spans="1:9" ht="12.75">
      <c r="A26" s="486" t="s">
        <v>325</v>
      </c>
      <c r="B26" s="486"/>
      <c r="C26" s="486"/>
      <c r="D26" s="486"/>
      <c r="E26" s="486"/>
      <c r="F26" s="486"/>
      <c r="G26" s="486"/>
      <c r="H26" s="486"/>
      <c r="I26" s="486"/>
    </row>
    <row r="27" spans="1:9" ht="12.75">
      <c r="A27" s="486"/>
      <c r="B27" s="486"/>
      <c r="C27" s="486"/>
      <c r="D27" s="486"/>
      <c r="E27" s="486"/>
      <c r="F27" s="486"/>
      <c r="G27" s="486"/>
      <c r="H27" s="486"/>
      <c r="I27" s="486"/>
    </row>
    <row r="28" spans="1:9" ht="12.75">
      <c r="A28" s="486"/>
      <c r="B28" s="486"/>
      <c r="C28" s="486"/>
      <c r="D28" s="486"/>
      <c r="E28" s="486"/>
      <c r="F28" s="486"/>
      <c r="G28" s="486"/>
      <c r="H28" s="486"/>
      <c r="I28" s="486"/>
    </row>
    <row r="29" spans="1:9" ht="12.75">
      <c r="A29" s="486"/>
      <c r="B29" s="486"/>
      <c r="C29" s="486"/>
      <c r="D29" s="486"/>
      <c r="E29" s="486"/>
      <c r="F29" s="486"/>
      <c r="G29" s="486"/>
      <c r="H29" s="486"/>
      <c r="I29" s="486"/>
    </row>
    <row r="30" spans="1:9" ht="12.75">
      <c r="A30" s="505"/>
      <c r="B30" s="505"/>
      <c r="C30" s="505"/>
      <c r="D30" s="505"/>
      <c r="E30" s="505"/>
      <c r="F30" s="505"/>
      <c r="G30" s="505"/>
      <c r="H30" s="505"/>
      <c r="I30" s="505"/>
    </row>
    <row r="33" spans="1:6" ht="12.75">
      <c r="A33" s="60"/>
      <c r="B33" s="60"/>
      <c r="D33" s="140" t="s">
        <v>323</v>
      </c>
      <c r="E33" s="139"/>
      <c r="F33" s="139"/>
    </row>
    <row r="34" spans="1:9" ht="12.75">
      <c r="A34" s="486" t="s">
        <v>324</v>
      </c>
      <c r="B34" s="486"/>
      <c r="C34" s="486"/>
      <c r="D34" s="486"/>
      <c r="E34" s="486"/>
      <c r="F34" s="486"/>
      <c r="G34" s="486"/>
      <c r="H34" s="486"/>
      <c r="I34" s="486"/>
    </row>
    <row r="35" spans="1:9" ht="12.75">
      <c r="A35" s="486"/>
      <c r="B35" s="486"/>
      <c r="C35" s="486"/>
      <c r="D35" s="486"/>
      <c r="E35" s="486"/>
      <c r="F35" s="486"/>
      <c r="G35" s="486"/>
      <c r="H35" s="486"/>
      <c r="I35" s="486"/>
    </row>
    <row r="36" spans="1:9" ht="12.75">
      <c r="A36" s="486"/>
      <c r="B36" s="486"/>
      <c r="C36" s="486"/>
      <c r="D36" s="486"/>
      <c r="E36" s="486"/>
      <c r="F36" s="486"/>
      <c r="G36" s="486"/>
      <c r="H36" s="486"/>
      <c r="I36" s="486"/>
    </row>
    <row r="37" spans="1:9" ht="12.75">
      <c r="A37" s="486"/>
      <c r="B37" s="486"/>
      <c r="C37" s="486"/>
      <c r="D37" s="486"/>
      <c r="E37" s="486"/>
      <c r="F37" s="486"/>
      <c r="G37" s="486"/>
      <c r="H37" s="486"/>
      <c r="I37" s="486"/>
    </row>
    <row r="38" spans="1:9" ht="12.75">
      <c r="A38" s="505"/>
      <c r="B38" s="505"/>
      <c r="C38" s="505"/>
      <c r="D38" s="505"/>
      <c r="E38" s="505"/>
      <c r="F38" s="505"/>
      <c r="G38" s="505"/>
      <c r="H38" s="505"/>
      <c r="I38" s="505"/>
    </row>
    <row r="41" spans="1:6" ht="12.75">
      <c r="A41" s="60"/>
      <c r="B41" s="60"/>
      <c r="D41" s="139" t="s">
        <v>652</v>
      </c>
      <c r="E41" s="139"/>
      <c r="F41" s="139"/>
    </row>
    <row r="42" spans="1:9" ht="12.75">
      <c r="A42" s="486" t="s">
        <v>327</v>
      </c>
      <c r="B42" s="486"/>
      <c r="C42" s="486"/>
      <c r="D42" s="486"/>
      <c r="E42" s="486"/>
      <c r="F42" s="486"/>
      <c r="G42" s="486"/>
      <c r="H42" s="486"/>
      <c r="I42" s="486"/>
    </row>
    <row r="43" spans="1:9" ht="12.75">
      <c r="A43" s="486"/>
      <c r="B43" s="486"/>
      <c r="C43" s="486"/>
      <c r="D43" s="486"/>
      <c r="E43" s="486"/>
      <c r="F43" s="486"/>
      <c r="G43" s="486"/>
      <c r="H43" s="486"/>
      <c r="I43" s="486"/>
    </row>
    <row r="44" spans="1:9" ht="12.75">
      <c r="A44" s="486"/>
      <c r="B44" s="486"/>
      <c r="C44" s="486"/>
      <c r="D44" s="486"/>
      <c r="E44" s="486"/>
      <c r="F44" s="486"/>
      <c r="G44" s="486"/>
      <c r="H44" s="486"/>
      <c r="I44" s="486"/>
    </row>
    <row r="45" spans="1:9" ht="12.75">
      <c r="A45" s="486"/>
      <c r="B45" s="486"/>
      <c r="C45" s="486"/>
      <c r="D45" s="486"/>
      <c r="E45" s="486"/>
      <c r="F45" s="486"/>
      <c r="G45" s="486"/>
      <c r="H45" s="486"/>
      <c r="I45" s="486"/>
    </row>
    <row r="46" spans="1:9" ht="12.75">
      <c r="A46" s="505"/>
      <c r="B46" s="505"/>
      <c r="C46" s="505"/>
      <c r="D46" s="505"/>
      <c r="E46" s="505"/>
      <c r="F46" s="505"/>
      <c r="G46" s="505"/>
      <c r="H46" s="505"/>
      <c r="I46" s="505"/>
    </row>
    <row r="49" ht="12.75">
      <c r="D49" s="139" t="s">
        <v>328</v>
      </c>
    </row>
    <row r="50" spans="1:9" ht="12.75">
      <c r="A50" s="486" t="s">
        <v>329</v>
      </c>
      <c r="B50" s="486"/>
      <c r="C50" s="486"/>
      <c r="D50" s="486"/>
      <c r="E50" s="486"/>
      <c r="F50" s="486"/>
      <c r="G50" s="486"/>
      <c r="H50" s="486"/>
      <c r="I50" s="486"/>
    </row>
    <row r="51" spans="1:9" ht="12.75">
      <c r="A51" s="486"/>
      <c r="B51" s="486"/>
      <c r="C51" s="486"/>
      <c r="D51" s="486"/>
      <c r="E51" s="486"/>
      <c r="F51" s="486"/>
      <c r="G51" s="486"/>
      <c r="H51" s="486"/>
      <c r="I51" s="486"/>
    </row>
    <row r="52" spans="1:9" ht="12.75">
      <c r="A52" s="486"/>
      <c r="B52" s="486"/>
      <c r="C52" s="486"/>
      <c r="D52" s="486"/>
      <c r="E52" s="486"/>
      <c r="F52" s="486"/>
      <c r="G52" s="486"/>
      <c r="H52" s="486"/>
      <c r="I52" s="486"/>
    </row>
    <row r="53" spans="1:9" ht="12.75">
      <c r="A53" s="486"/>
      <c r="B53" s="486"/>
      <c r="C53" s="486"/>
      <c r="D53" s="486"/>
      <c r="E53" s="486"/>
      <c r="F53" s="486"/>
      <c r="G53" s="486"/>
      <c r="H53" s="486"/>
      <c r="I53" s="486"/>
    </row>
    <row r="54" spans="1:9" ht="12.75">
      <c r="A54" s="505"/>
      <c r="B54" s="505"/>
      <c r="C54" s="505"/>
      <c r="D54" s="505"/>
      <c r="E54" s="505"/>
      <c r="F54" s="505"/>
      <c r="G54" s="505"/>
      <c r="H54" s="505"/>
      <c r="I54" s="505"/>
    </row>
    <row r="58" ht="12.75">
      <c r="D58" s="139" t="s">
        <v>330</v>
      </c>
    </row>
    <row r="59" spans="1:9" ht="12.75">
      <c r="A59" s="486" t="s">
        <v>331</v>
      </c>
      <c r="B59" s="486"/>
      <c r="C59" s="486"/>
      <c r="D59" s="486"/>
      <c r="E59" s="486"/>
      <c r="F59" s="486"/>
      <c r="G59" s="486"/>
      <c r="H59" s="486"/>
      <c r="I59" s="486"/>
    </row>
    <row r="60" spans="1:9" ht="12.75">
      <c r="A60" s="486"/>
      <c r="B60" s="486"/>
      <c r="C60" s="486"/>
      <c r="D60" s="486"/>
      <c r="E60" s="486"/>
      <c r="F60" s="486"/>
      <c r="G60" s="486"/>
      <c r="H60" s="486"/>
      <c r="I60" s="486"/>
    </row>
    <row r="61" spans="1:9" ht="12.75">
      <c r="A61" s="486"/>
      <c r="B61" s="486"/>
      <c r="C61" s="486"/>
      <c r="D61" s="486"/>
      <c r="E61" s="486"/>
      <c r="F61" s="486"/>
      <c r="G61" s="486"/>
      <c r="H61" s="486"/>
      <c r="I61" s="486"/>
    </row>
    <row r="62" spans="1:9" ht="12.75">
      <c r="A62" s="486"/>
      <c r="B62" s="486"/>
      <c r="C62" s="486"/>
      <c r="D62" s="486"/>
      <c r="E62" s="486"/>
      <c r="F62" s="486"/>
      <c r="G62" s="486"/>
      <c r="H62" s="486"/>
      <c r="I62" s="486"/>
    </row>
    <row r="63" spans="1:9" ht="12.75">
      <c r="A63" s="505"/>
      <c r="B63" s="505"/>
      <c r="C63" s="505"/>
      <c r="D63" s="505"/>
      <c r="E63" s="505"/>
      <c r="F63" s="505"/>
      <c r="G63" s="505"/>
      <c r="H63" s="505"/>
      <c r="I63" s="505"/>
    </row>
    <row r="64" spans="1:9" ht="12.75">
      <c r="A64" s="2"/>
      <c r="B64" s="2"/>
      <c r="C64" s="2"/>
      <c r="D64" s="2"/>
      <c r="E64" s="2"/>
      <c r="F64" s="2"/>
      <c r="G64" s="2"/>
      <c r="H64" s="2"/>
      <c r="I64" s="2"/>
    </row>
    <row r="65" spans="1:9" ht="12.75">
      <c r="A65" s="2"/>
      <c r="B65" s="2"/>
      <c r="C65" s="2"/>
      <c r="D65" s="563" t="s">
        <v>653</v>
      </c>
      <c r="E65" s="2"/>
      <c r="F65" s="2"/>
      <c r="G65" s="2"/>
      <c r="H65" s="2"/>
      <c r="I65" s="2"/>
    </row>
    <row r="66" spans="1:9" ht="12.75">
      <c r="A66" s="486" t="s">
        <v>654</v>
      </c>
      <c r="B66" s="486"/>
      <c r="C66" s="486"/>
      <c r="D66" s="486"/>
      <c r="E66" s="486"/>
      <c r="F66" s="486"/>
      <c r="G66" s="486"/>
      <c r="H66" s="486"/>
      <c r="I66" s="486"/>
    </row>
    <row r="68" ht="12.75">
      <c r="D68" s="139" t="s">
        <v>332</v>
      </c>
    </row>
    <row r="69" spans="1:9" ht="12.75">
      <c r="A69" s="486" t="s">
        <v>333</v>
      </c>
      <c r="B69" s="486"/>
      <c r="C69" s="486"/>
      <c r="D69" s="486"/>
      <c r="E69" s="486"/>
      <c r="F69" s="486"/>
      <c r="G69" s="486"/>
      <c r="H69" s="486"/>
      <c r="I69" s="486"/>
    </row>
    <row r="70" spans="1:9" ht="12.75">
      <c r="A70" s="486"/>
      <c r="B70" s="486"/>
      <c r="C70" s="486"/>
      <c r="D70" s="486"/>
      <c r="E70" s="486"/>
      <c r="F70" s="486"/>
      <c r="G70" s="486"/>
      <c r="H70" s="486"/>
      <c r="I70" s="486"/>
    </row>
    <row r="71" spans="1:9" ht="12.75">
      <c r="A71" s="486"/>
      <c r="B71" s="486"/>
      <c r="C71" s="486"/>
      <c r="D71" s="486"/>
      <c r="E71" s="486"/>
      <c r="F71" s="486"/>
      <c r="G71" s="486"/>
      <c r="H71" s="486"/>
      <c r="I71" s="486"/>
    </row>
    <row r="72" spans="1:9" ht="12.75">
      <c r="A72" s="486"/>
      <c r="B72" s="486"/>
      <c r="C72" s="486"/>
      <c r="D72" s="486"/>
      <c r="E72" s="486"/>
      <c r="F72" s="486"/>
      <c r="G72" s="486"/>
      <c r="H72" s="486"/>
      <c r="I72" s="486"/>
    </row>
    <row r="74" spans="1:6" ht="12.75">
      <c r="A74" s="60"/>
      <c r="B74" s="564" t="s">
        <v>655</v>
      </c>
      <c r="E74" s="564"/>
      <c r="F74" s="564"/>
    </row>
    <row r="75" spans="1:9" ht="12.75">
      <c r="A75" s="565" t="s">
        <v>656</v>
      </c>
      <c r="B75" s="566"/>
      <c r="C75" s="566"/>
      <c r="D75" s="566"/>
      <c r="E75" s="566"/>
      <c r="F75" s="566"/>
      <c r="G75" s="566"/>
      <c r="H75" s="566"/>
      <c r="I75" s="566"/>
    </row>
    <row r="76" spans="1:9" ht="12.75">
      <c r="A76" s="566"/>
      <c r="B76" s="566"/>
      <c r="C76" s="566"/>
      <c r="D76" s="566"/>
      <c r="E76" s="566"/>
      <c r="F76" s="566"/>
      <c r="G76" s="566"/>
      <c r="H76" s="566"/>
      <c r="I76" s="566"/>
    </row>
    <row r="77" spans="1:9" ht="12.75">
      <c r="A77" s="566"/>
      <c r="B77" s="566"/>
      <c r="C77" s="566"/>
      <c r="D77" s="566"/>
      <c r="E77" s="566"/>
      <c r="F77" s="566"/>
      <c r="G77" s="566"/>
      <c r="H77" s="566"/>
      <c r="I77" s="566"/>
    </row>
    <row r="78" spans="1:9" ht="12.75">
      <c r="A78" s="566"/>
      <c r="B78" s="566"/>
      <c r="C78" s="566"/>
      <c r="D78" s="566"/>
      <c r="E78" s="566"/>
      <c r="F78" s="566"/>
      <c r="G78" s="566"/>
      <c r="H78" s="566"/>
      <c r="I78" s="566"/>
    </row>
    <row r="80" spans="1:7" ht="12.75">
      <c r="A80" s="60"/>
      <c r="B80" s="564" t="s">
        <v>657</v>
      </c>
      <c r="C80" s="564"/>
      <c r="D80" s="564"/>
      <c r="E80" s="567"/>
      <c r="F80" s="567"/>
      <c r="G80" s="567"/>
    </row>
    <row r="81" spans="1:9" ht="12.75">
      <c r="A81" s="565" t="s">
        <v>658</v>
      </c>
      <c r="B81" s="566"/>
      <c r="C81" s="566"/>
      <c r="D81" s="566"/>
      <c r="E81" s="566"/>
      <c r="F81" s="566"/>
      <c r="G81" s="566"/>
      <c r="H81" s="566"/>
      <c r="I81" s="566"/>
    </row>
    <row r="82" spans="1:9" ht="12.75">
      <c r="A82" s="566"/>
      <c r="B82" s="566"/>
      <c r="C82" s="566"/>
      <c r="D82" s="566"/>
      <c r="E82" s="566"/>
      <c r="F82" s="566"/>
      <c r="G82" s="566"/>
      <c r="H82" s="566"/>
      <c r="I82" s="566"/>
    </row>
    <row r="83" spans="1:9" ht="12.75">
      <c r="A83" s="566"/>
      <c r="B83" s="566"/>
      <c r="C83" s="566"/>
      <c r="D83" s="566"/>
      <c r="E83" s="566"/>
      <c r="F83" s="566"/>
      <c r="G83" s="566"/>
      <c r="H83" s="566"/>
      <c r="I83" s="566"/>
    </row>
    <row r="84" spans="1:9" ht="12.75">
      <c r="A84" s="566"/>
      <c r="B84" s="566"/>
      <c r="C84" s="566"/>
      <c r="D84" s="566"/>
      <c r="E84" s="566"/>
      <c r="F84" s="566"/>
      <c r="G84" s="566"/>
      <c r="H84" s="566"/>
      <c r="I84" s="566"/>
    </row>
    <row r="85" spans="1:9" ht="12.75">
      <c r="A85" s="566"/>
      <c r="B85" s="566"/>
      <c r="C85" s="566"/>
      <c r="D85" s="566"/>
      <c r="E85" s="566"/>
      <c r="F85" s="566"/>
      <c r="G85" s="566"/>
      <c r="H85" s="566"/>
      <c r="I85" s="566"/>
    </row>
    <row r="87" spans="1:7" ht="12.75">
      <c r="A87" s="60"/>
      <c r="B87" s="564" t="s">
        <v>659</v>
      </c>
      <c r="C87" s="564"/>
      <c r="D87" s="564"/>
      <c r="E87" s="567"/>
      <c r="F87" s="567"/>
      <c r="G87" s="567"/>
    </row>
    <row r="88" spans="1:9" ht="12.75">
      <c r="A88" s="565" t="s">
        <v>660</v>
      </c>
      <c r="B88" s="566"/>
      <c r="C88" s="566"/>
      <c r="D88" s="566"/>
      <c r="E88" s="566"/>
      <c r="F88" s="566"/>
      <c r="G88" s="566"/>
      <c r="H88" s="566"/>
      <c r="I88" s="566"/>
    </row>
    <row r="89" spans="1:9" ht="12.75">
      <c r="A89" s="566"/>
      <c r="B89" s="566"/>
      <c r="C89" s="566"/>
      <c r="D89" s="566"/>
      <c r="E89" s="566"/>
      <c r="F89" s="566"/>
      <c r="G89" s="566"/>
      <c r="H89" s="566"/>
      <c r="I89" s="566"/>
    </row>
    <row r="90" spans="1:9" ht="12.75">
      <c r="A90" s="566"/>
      <c r="B90" s="566"/>
      <c r="C90" s="566"/>
      <c r="D90" s="566"/>
      <c r="E90" s="566"/>
      <c r="F90" s="566"/>
      <c r="G90" s="566"/>
      <c r="H90" s="566"/>
      <c r="I90" s="566"/>
    </row>
    <row r="91" spans="1:9" ht="12.75">
      <c r="A91" s="566"/>
      <c r="B91" s="566"/>
      <c r="C91" s="566"/>
      <c r="D91" s="566"/>
      <c r="E91" s="566"/>
      <c r="F91" s="566"/>
      <c r="G91" s="566"/>
      <c r="H91" s="566"/>
      <c r="I91" s="566"/>
    </row>
    <row r="92" spans="1:9" ht="12.75">
      <c r="A92" s="566"/>
      <c r="B92" s="566"/>
      <c r="C92" s="566"/>
      <c r="D92" s="566"/>
      <c r="E92" s="566"/>
      <c r="F92" s="566"/>
      <c r="G92" s="566"/>
      <c r="H92" s="566"/>
      <c r="I92" s="566"/>
    </row>
    <row r="94" spans="1:7" ht="12.75">
      <c r="A94" s="60"/>
      <c r="B94" s="564" t="s">
        <v>661</v>
      </c>
      <c r="C94" s="564"/>
      <c r="D94" s="564"/>
      <c r="E94" s="567"/>
      <c r="F94" s="567"/>
      <c r="G94" s="567"/>
    </row>
    <row r="95" spans="1:9" ht="12.75">
      <c r="A95" s="565" t="s">
        <v>662</v>
      </c>
      <c r="B95" s="566"/>
      <c r="C95" s="566"/>
      <c r="D95" s="566"/>
      <c r="E95" s="566"/>
      <c r="F95" s="566"/>
      <c r="G95" s="566"/>
      <c r="H95" s="566"/>
      <c r="I95" s="566"/>
    </row>
    <row r="96" spans="1:9" ht="12.75">
      <c r="A96" s="566"/>
      <c r="B96" s="566"/>
      <c r="C96" s="566"/>
      <c r="D96" s="566"/>
      <c r="E96" s="566"/>
      <c r="F96" s="566"/>
      <c r="G96" s="566"/>
      <c r="H96" s="566"/>
      <c r="I96" s="566"/>
    </row>
    <row r="97" spans="1:9" ht="12.75">
      <c r="A97" s="566"/>
      <c r="B97" s="566"/>
      <c r="C97" s="566"/>
      <c r="D97" s="566"/>
      <c r="E97" s="566"/>
      <c r="F97" s="566"/>
      <c r="G97" s="566"/>
      <c r="H97" s="566"/>
      <c r="I97" s="566"/>
    </row>
    <row r="98" spans="1:9" ht="12.75">
      <c r="A98" s="566"/>
      <c r="B98" s="566"/>
      <c r="C98" s="566"/>
      <c r="D98" s="566"/>
      <c r="E98" s="566"/>
      <c r="F98" s="566"/>
      <c r="G98" s="566"/>
      <c r="H98" s="566"/>
      <c r="I98" s="566"/>
    </row>
    <row r="99" spans="1:9" ht="12.75">
      <c r="A99" s="566"/>
      <c r="B99" s="566"/>
      <c r="C99" s="566"/>
      <c r="D99" s="566"/>
      <c r="E99" s="566"/>
      <c r="F99" s="566"/>
      <c r="G99" s="566"/>
      <c r="H99" s="566"/>
      <c r="I99" s="566"/>
    </row>
    <row r="101" spans="1:7" ht="12.75">
      <c r="A101" s="60"/>
      <c r="B101" s="564" t="s">
        <v>663</v>
      </c>
      <c r="C101" s="564"/>
      <c r="D101" s="564"/>
      <c r="E101" s="567"/>
      <c r="F101" s="567"/>
      <c r="G101" s="567"/>
    </row>
    <row r="102" spans="1:9" ht="12.75">
      <c r="A102" s="565" t="s">
        <v>664</v>
      </c>
      <c r="B102" s="566"/>
      <c r="C102" s="566"/>
      <c r="D102" s="566"/>
      <c r="E102" s="566"/>
      <c r="F102" s="566"/>
      <c r="G102" s="566"/>
      <c r="H102" s="566"/>
      <c r="I102" s="566"/>
    </row>
    <row r="103" spans="1:9" ht="12.75">
      <c r="A103" s="566"/>
      <c r="B103" s="566"/>
      <c r="C103" s="566"/>
      <c r="D103" s="566"/>
      <c r="E103" s="566"/>
      <c r="F103" s="566"/>
      <c r="G103" s="566"/>
      <c r="H103" s="566"/>
      <c r="I103" s="566"/>
    </row>
    <row r="104" spans="1:9" ht="12.75">
      <c r="A104" s="566"/>
      <c r="B104" s="566"/>
      <c r="C104" s="566"/>
      <c r="D104" s="566"/>
      <c r="E104" s="566"/>
      <c r="F104" s="566"/>
      <c r="G104" s="566"/>
      <c r="H104" s="566"/>
      <c r="I104" s="566"/>
    </row>
    <row r="105" spans="1:9" ht="12.75">
      <c r="A105" s="566"/>
      <c r="B105" s="566"/>
      <c r="C105" s="566"/>
      <c r="D105" s="566"/>
      <c r="E105" s="566"/>
      <c r="F105" s="566"/>
      <c r="G105" s="566"/>
      <c r="H105" s="566"/>
      <c r="I105" s="566"/>
    </row>
    <row r="106" spans="1:9" ht="12.75">
      <c r="A106" s="566"/>
      <c r="B106" s="566"/>
      <c r="C106" s="566"/>
      <c r="D106" s="566"/>
      <c r="E106" s="566"/>
      <c r="F106" s="566"/>
      <c r="G106" s="566"/>
      <c r="H106" s="566"/>
      <c r="I106" s="566"/>
    </row>
    <row r="108" spans="1:6" ht="12.75">
      <c r="A108" s="564" t="s">
        <v>665</v>
      </c>
      <c r="E108" s="564"/>
      <c r="F108" s="564"/>
    </row>
    <row r="109" spans="1:9" ht="12.75">
      <c r="A109" s="565" t="s">
        <v>666</v>
      </c>
      <c r="B109" s="566"/>
      <c r="C109" s="566"/>
      <c r="D109" s="566"/>
      <c r="E109" s="566"/>
      <c r="F109" s="566"/>
      <c r="G109" s="566"/>
      <c r="H109" s="566"/>
      <c r="I109" s="566"/>
    </row>
    <row r="110" spans="1:9" ht="12.75">
      <c r="A110" s="566"/>
      <c r="B110" s="566"/>
      <c r="C110" s="566"/>
      <c r="D110" s="566"/>
      <c r="E110" s="566"/>
      <c r="F110" s="566"/>
      <c r="G110" s="566"/>
      <c r="H110" s="566"/>
      <c r="I110" s="566"/>
    </row>
    <row r="111" spans="1:9" ht="12.75">
      <c r="A111" s="566"/>
      <c r="B111" s="566"/>
      <c r="C111" s="566"/>
      <c r="D111" s="566"/>
      <c r="E111" s="566"/>
      <c r="F111" s="566"/>
      <c r="G111" s="566"/>
      <c r="H111" s="566"/>
      <c r="I111" s="566"/>
    </row>
    <row r="112" spans="1:9" ht="12.75">
      <c r="A112" s="566"/>
      <c r="B112" s="566"/>
      <c r="C112" s="566"/>
      <c r="D112" s="566"/>
      <c r="E112" s="566"/>
      <c r="F112" s="566"/>
      <c r="G112" s="566"/>
      <c r="H112" s="566"/>
      <c r="I112" s="566"/>
    </row>
    <row r="113" spans="1:9" ht="12.75">
      <c r="A113" s="566"/>
      <c r="B113" s="566"/>
      <c r="C113" s="566"/>
      <c r="D113" s="566"/>
      <c r="E113" s="566"/>
      <c r="F113" s="566"/>
      <c r="G113" s="566"/>
      <c r="H113" s="566"/>
      <c r="I113" s="566"/>
    </row>
    <row r="115" spans="1:6" ht="12.75">
      <c r="A115" s="60"/>
      <c r="B115" s="564" t="s">
        <v>667</v>
      </c>
      <c r="E115" s="564"/>
      <c r="F115" s="564"/>
    </row>
    <row r="116" spans="1:9" ht="12.75">
      <c r="A116" s="565" t="s">
        <v>668</v>
      </c>
      <c r="B116" s="566"/>
      <c r="C116" s="566"/>
      <c r="D116" s="566"/>
      <c r="E116" s="566"/>
      <c r="F116" s="566"/>
      <c r="G116" s="566"/>
      <c r="H116" s="566"/>
      <c r="I116" s="566"/>
    </row>
    <row r="117" spans="1:9" ht="12.75">
      <c r="A117" s="566"/>
      <c r="B117" s="566"/>
      <c r="C117" s="566"/>
      <c r="D117" s="566"/>
      <c r="E117" s="566"/>
      <c r="F117" s="566"/>
      <c r="G117" s="566"/>
      <c r="H117" s="566"/>
      <c r="I117" s="566"/>
    </row>
    <row r="118" spans="1:9" ht="12.75">
      <c r="A118" s="566"/>
      <c r="B118" s="566"/>
      <c r="C118" s="566"/>
      <c r="D118" s="566"/>
      <c r="E118" s="566"/>
      <c r="F118" s="566"/>
      <c r="G118" s="566"/>
      <c r="H118" s="566"/>
      <c r="I118" s="566"/>
    </row>
    <row r="119" spans="1:9" ht="12.75">
      <c r="A119" s="568"/>
      <c r="B119" s="568"/>
      <c r="C119" s="568"/>
      <c r="D119" s="568"/>
      <c r="E119" s="568"/>
      <c r="F119" s="568"/>
      <c r="G119" s="568"/>
      <c r="H119" s="568"/>
      <c r="I119" s="568"/>
    </row>
    <row r="120" spans="1:6" ht="12.75">
      <c r="A120" s="60"/>
      <c r="B120" s="564" t="s">
        <v>669</v>
      </c>
      <c r="E120" s="564"/>
      <c r="F120" s="564"/>
    </row>
    <row r="121" spans="1:9" ht="12.75">
      <c r="A121" s="565" t="s">
        <v>670</v>
      </c>
      <c r="B121" s="566"/>
      <c r="C121" s="566"/>
      <c r="D121" s="566"/>
      <c r="E121" s="566"/>
      <c r="F121" s="566"/>
      <c r="G121" s="566"/>
      <c r="H121" s="566"/>
      <c r="I121" s="566"/>
    </row>
    <row r="122" spans="1:9" ht="12.75">
      <c r="A122" s="566"/>
      <c r="B122" s="566"/>
      <c r="C122" s="566"/>
      <c r="D122" s="566"/>
      <c r="E122" s="566"/>
      <c r="F122" s="566"/>
      <c r="G122" s="566"/>
      <c r="H122" s="566"/>
      <c r="I122" s="566"/>
    </row>
    <row r="123" spans="1:9" ht="12.75">
      <c r="A123" s="566"/>
      <c r="B123" s="566"/>
      <c r="C123" s="566"/>
      <c r="D123" s="566"/>
      <c r="E123" s="566"/>
      <c r="F123" s="566"/>
      <c r="G123" s="566"/>
      <c r="H123" s="566"/>
      <c r="I123" s="566"/>
    </row>
    <row r="124" spans="1:9" ht="12.75">
      <c r="A124" s="205"/>
      <c r="B124" s="205"/>
      <c r="C124" s="205"/>
      <c r="D124" s="205"/>
      <c r="E124" s="205"/>
      <c r="F124" s="205"/>
      <c r="G124" s="205"/>
      <c r="H124" s="205"/>
      <c r="I124" s="205"/>
    </row>
    <row r="125" spans="1:6" ht="12.75">
      <c r="A125" s="60"/>
      <c r="B125" s="564" t="s">
        <v>671</v>
      </c>
      <c r="E125" s="564"/>
      <c r="F125" s="564"/>
    </row>
    <row r="126" spans="1:9" ht="12.75">
      <c r="A126" s="565" t="s">
        <v>672</v>
      </c>
      <c r="B126" s="566"/>
      <c r="C126" s="566"/>
      <c r="D126" s="566"/>
      <c r="E126" s="566"/>
      <c r="F126" s="566"/>
      <c r="G126" s="566"/>
      <c r="H126" s="566"/>
      <c r="I126" s="566"/>
    </row>
    <row r="127" spans="1:9" ht="12.75">
      <c r="A127" s="566"/>
      <c r="B127" s="566"/>
      <c r="C127" s="566"/>
      <c r="D127" s="566"/>
      <c r="E127" s="566"/>
      <c r="F127" s="566"/>
      <c r="G127" s="566"/>
      <c r="H127" s="566"/>
      <c r="I127" s="566"/>
    </row>
    <row r="128" spans="1:9" ht="12.75">
      <c r="A128" s="566"/>
      <c r="B128" s="566"/>
      <c r="C128" s="566"/>
      <c r="D128" s="566"/>
      <c r="E128" s="566"/>
      <c r="F128" s="566"/>
      <c r="G128" s="566"/>
      <c r="H128" s="566"/>
      <c r="I128" s="566"/>
    </row>
    <row r="129" spans="1:9" ht="12.75">
      <c r="A129" s="568"/>
      <c r="B129" s="568"/>
      <c r="C129" s="568"/>
      <c r="D129" s="568"/>
      <c r="E129" s="568"/>
      <c r="F129" s="568"/>
      <c r="G129" s="568"/>
      <c r="H129" s="568"/>
      <c r="I129" s="568"/>
    </row>
    <row r="130" ht="12.75">
      <c r="B130" s="139" t="s">
        <v>673</v>
      </c>
    </row>
    <row r="131" spans="1:9" ht="12.75">
      <c r="A131" s="486" t="s">
        <v>674</v>
      </c>
      <c r="B131" s="486"/>
      <c r="C131" s="486"/>
      <c r="D131" s="486"/>
      <c r="E131" s="486"/>
      <c r="F131" s="486"/>
      <c r="G131" s="486"/>
      <c r="H131" s="486"/>
      <c r="I131" s="486"/>
    </row>
    <row r="132" spans="1:9" ht="12.75">
      <c r="A132" s="486"/>
      <c r="B132" s="486"/>
      <c r="C132" s="486"/>
      <c r="D132" s="486"/>
      <c r="E132" s="486"/>
      <c r="F132" s="486"/>
      <c r="G132" s="486"/>
      <c r="H132" s="486"/>
      <c r="I132" s="486"/>
    </row>
    <row r="133" spans="1:9" ht="12.75">
      <c r="A133" s="486"/>
      <c r="B133" s="486"/>
      <c r="C133" s="486"/>
      <c r="D133" s="486"/>
      <c r="E133" s="486"/>
      <c r="F133" s="486"/>
      <c r="G133" s="486"/>
      <c r="H133" s="486"/>
      <c r="I133" s="486"/>
    </row>
    <row r="134" spans="1:9" ht="12.75">
      <c r="A134" s="486"/>
      <c r="B134" s="486"/>
      <c r="C134" s="486"/>
      <c r="D134" s="486"/>
      <c r="E134" s="486"/>
      <c r="F134" s="486"/>
      <c r="G134" s="486"/>
      <c r="H134" s="486"/>
      <c r="I134" s="486"/>
    </row>
    <row r="136" spans="1:9" ht="12.75">
      <c r="A136" s="486" t="s">
        <v>675</v>
      </c>
      <c r="B136" s="486"/>
      <c r="C136" s="486"/>
      <c r="D136" s="486"/>
      <c r="E136" s="486"/>
      <c r="F136" s="486"/>
      <c r="G136" s="486"/>
      <c r="H136" s="486"/>
      <c r="I136" s="486"/>
    </row>
    <row r="137" spans="1:9" ht="12.75">
      <c r="A137" s="486"/>
      <c r="B137" s="486"/>
      <c r="C137" s="486"/>
      <c r="D137" s="486"/>
      <c r="E137" s="486"/>
      <c r="F137" s="486"/>
      <c r="G137" s="486"/>
      <c r="H137" s="486"/>
      <c r="I137" s="486"/>
    </row>
    <row r="138" spans="1:9" ht="12.75">
      <c r="A138" s="505"/>
      <c r="B138" s="505"/>
      <c r="C138" s="505"/>
      <c r="D138" s="505"/>
      <c r="E138" s="505"/>
      <c r="F138" s="505"/>
      <c r="G138" s="505"/>
      <c r="H138" s="505"/>
      <c r="I138" s="505"/>
    </row>
  </sheetData>
  <mergeCells count="21">
    <mergeCell ref="A126:I128"/>
    <mergeCell ref="A131:I134"/>
    <mergeCell ref="A136:I138"/>
    <mergeCell ref="A102:I106"/>
    <mergeCell ref="A109:I113"/>
    <mergeCell ref="A116:I118"/>
    <mergeCell ref="A121:I123"/>
    <mergeCell ref="A75:I78"/>
    <mergeCell ref="A81:I85"/>
    <mergeCell ref="A88:I92"/>
    <mergeCell ref="A95:I99"/>
    <mergeCell ref="A5:I8"/>
    <mergeCell ref="A12:I15"/>
    <mergeCell ref="A19:I22"/>
    <mergeCell ref="A26:I30"/>
    <mergeCell ref="A34:I38"/>
    <mergeCell ref="A42:I46"/>
    <mergeCell ref="A50:I54"/>
    <mergeCell ref="A59:I63"/>
    <mergeCell ref="A66:I66"/>
    <mergeCell ref="A69:I7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6"/>
  <sheetViews>
    <sheetView workbookViewId="0" topLeftCell="A53">
      <selection activeCell="B56" sqref="B56"/>
    </sheetView>
  </sheetViews>
  <sheetFormatPr defaultColWidth="9.140625" defaultRowHeight="12.75"/>
  <cols>
    <col min="1" max="1" width="42.57421875" style="0" customWidth="1"/>
    <col min="3" max="3" width="12.421875" style="0" bestFit="1" customWidth="1"/>
  </cols>
  <sheetData>
    <row r="1" ht="12.75">
      <c r="E1" t="s">
        <v>29</v>
      </c>
    </row>
    <row r="2" spans="1:6" ht="12.75">
      <c r="A2" s="492" t="s">
        <v>186</v>
      </c>
      <c r="B2" s="492"/>
      <c r="C2" s="492"/>
      <c r="D2" s="492"/>
      <c r="E2" s="492"/>
      <c r="F2" s="492"/>
    </row>
    <row r="3" spans="1:6" ht="12.75">
      <c r="A3" s="492" t="s">
        <v>488</v>
      </c>
      <c r="B3" s="492"/>
      <c r="C3" s="492"/>
      <c r="D3" s="492"/>
      <c r="E3" s="492"/>
      <c r="F3" s="492"/>
    </row>
    <row r="4" ht="13.5" thickBot="1">
      <c r="E4" t="s">
        <v>2</v>
      </c>
    </row>
    <row r="5" spans="1:6" ht="13.5" thickBot="1">
      <c r="A5" s="498" t="s">
        <v>1</v>
      </c>
      <c r="B5" s="497" t="s">
        <v>490</v>
      </c>
      <c r="C5" s="499" t="s">
        <v>489</v>
      </c>
      <c r="D5" s="500"/>
      <c r="E5" s="499" t="s">
        <v>491</v>
      </c>
      <c r="F5" s="500"/>
    </row>
    <row r="6" spans="1:6" ht="13.5" thickBot="1">
      <c r="A6" s="498"/>
      <c r="B6" s="497"/>
      <c r="C6" s="36" t="s">
        <v>33</v>
      </c>
      <c r="D6" s="36" t="s">
        <v>34</v>
      </c>
      <c r="E6" s="36" t="s">
        <v>35</v>
      </c>
      <c r="F6" s="36" t="s">
        <v>36</v>
      </c>
    </row>
    <row r="7" spans="1:6" ht="12.75">
      <c r="A7" s="4" t="s">
        <v>42</v>
      </c>
      <c r="B7" s="5"/>
      <c r="C7" s="5"/>
      <c r="D7" s="5"/>
      <c r="E7" s="5"/>
      <c r="F7" s="6"/>
    </row>
    <row r="8" spans="1:6" s="101" customFormat="1" ht="12.75">
      <c r="A8" s="135" t="s">
        <v>261</v>
      </c>
      <c r="B8" s="127">
        <v>1845</v>
      </c>
      <c r="C8" s="127">
        <v>2000</v>
      </c>
      <c r="D8" s="127">
        <v>2000</v>
      </c>
      <c r="E8" s="127">
        <v>1996</v>
      </c>
      <c r="F8" s="47">
        <f aca="true" t="shared" si="0" ref="F8:F16">SUM(E8/D8)</f>
        <v>0.998</v>
      </c>
    </row>
    <row r="9" spans="1:6" ht="12.75">
      <c r="A9" s="7" t="s">
        <v>429</v>
      </c>
      <c r="B9" s="8">
        <v>264231</v>
      </c>
      <c r="C9" s="8">
        <v>245845</v>
      </c>
      <c r="D9" s="8">
        <v>261905</v>
      </c>
      <c r="E9" s="8">
        <v>253322</v>
      </c>
      <c r="F9" s="47">
        <f t="shared" si="0"/>
        <v>0.9672285752467498</v>
      </c>
    </row>
    <row r="10" spans="1:6" ht="12.75">
      <c r="A10" s="7" t="s">
        <v>372</v>
      </c>
      <c r="B10" s="8">
        <v>20387</v>
      </c>
      <c r="C10" s="8">
        <v>28892</v>
      </c>
      <c r="D10" s="8">
        <v>30942</v>
      </c>
      <c r="E10" s="8">
        <v>22400</v>
      </c>
      <c r="F10" s="47">
        <f t="shared" si="0"/>
        <v>0.7239351043888566</v>
      </c>
    </row>
    <row r="11" spans="1:6" ht="12.75">
      <c r="A11" s="7" t="s">
        <v>430</v>
      </c>
      <c r="B11" s="8">
        <v>2362</v>
      </c>
      <c r="C11" s="8">
        <v>32000</v>
      </c>
      <c r="D11" s="8">
        <v>27000</v>
      </c>
      <c r="E11" s="8">
        <v>29431</v>
      </c>
      <c r="F11" s="47">
        <f t="shared" si="0"/>
        <v>1.0900370370370371</v>
      </c>
    </row>
    <row r="12" spans="1:6" ht="12.75">
      <c r="A12" s="7" t="s">
        <v>137</v>
      </c>
      <c r="B12" s="8">
        <v>13859</v>
      </c>
      <c r="C12" s="8">
        <v>17000</v>
      </c>
      <c r="D12" s="8">
        <v>17065</v>
      </c>
      <c r="E12" s="8">
        <v>1611</v>
      </c>
      <c r="F12" s="47">
        <f t="shared" si="0"/>
        <v>0.09440375036624671</v>
      </c>
    </row>
    <row r="13" spans="1:6" ht="12.75">
      <c r="A13" s="7" t="s">
        <v>93</v>
      </c>
      <c r="B13" s="8">
        <v>240</v>
      </c>
      <c r="C13" s="8">
        <v>65500</v>
      </c>
      <c r="D13" s="8">
        <v>65500</v>
      </c>
      <c r="E13" s="8">
        <v>29990</v>
      </c>
      <c r="F13" s="47">
        <f t="shared" si="0"/>
        <v>0.4578625954198473</v>
      </c>
    </row>
    <row r="14" spans="1:6" ht="12.75">
      <c r="A14" s="7" t="s">
        <v>138</v>
      </c>
      <c r="B14" s="8">
        <v>19479</v>
      </c>
      <c r="C14" s="8">
        <v>9678</v>
      </c>
      <c r="D14" s="8">
        <v>9678</v>
      </c>
      <c r="E14" s="8">
        <v>12231</v>
      </c>
      <c r="F14" s="47">
        <f t="shared" si="0"/>
        <v>1.263794172349659</v>
      </c>
    </row>
    <row r="15" spans="1:6" ht="12.75">
      <c r="A15" s="7" t="s">
        <v>94</v>
      </c>
      <c r="B15" s="8">
        <v>424593</v>
      </c>
      <c r="C15" s="8">
        <v>523322</v>
      </c>
      <c r="D15" s="8">
        <v>508089</v>
      </c>
      <c r="E15" s="8">
        <v>508089</v>
      </c>
      <c r="F15" s="47">
        <f t="shared" si="0"/>
        <v>1</v>
      </c>
    </row>
    <row r="16" spans="1:6" ht="12.75">
      <c r="A16" s="7" t="s">
        <v>275</v>
      </c>
      <c r="B16" s="8">
        <v>65874</v>
      </c>
      <c r="C16" s="8">
        <v>40057</v>
      </c>
      <c r="D16" s="8">
        <v>66199</v>
      </c>
      <c r="E16" s="8">
        <v>66199</v>
      </c>
      <c r="F16" s="47">
        <f t="shared" si="0"/>
        <v>1</v>
      </c>
    </row>
    <row r="17" spans="1:6" ht="12.75">
      <c r="A17" s="7" t="s">
        <v>96</v>
      </c>
      <c r="B17" s="8">
        <v>8939</v>
      </c>
      <c r="C17" s="8">
        <v>24912</v>
      </c>
      <c r="D17" s="8">
        <v>26219</v>
      </c>
      <c r="E17" s="8">
        <v>26219</v>
      </c>
      <c r="F17" s="47">
        <f aca="true" t="shared" si="1" ref="F17:F24">SUM(E17/D17)</f>
        <v>1</v>
      </c>
    </row>
    <row r="18" spans="1:6" ht="12.75">
      <c r="A18" s="7" t="s">
        <v>373</v>
      </c>
      <c r="B18" s="8">
        <v>1088</v>
      </c>
      <c r="C18" s="8">
        <v>0</v>
      </c>
      <c r="D18" s="8">
        <v>0</v>
      </c>
      <c r="E18" s="8">
        <v>0</v>
      </c>
      <c r="F18" s="47"/>
    </row>
    <row r="19" spans="1:6" ht="12.75">
      <c r="A19" s="7" t="s">
        <v>374</v>
      </c>
      <c r="B19" s="8">
        <v>14697</v>
      </c>
      <c r="C19" s="8">
        <v>6000</v>
      </c>
      <c r="D19" s="8">
        <v>6000</v>
      </c>
      <c r="E19" s="8">
        <v>6000</v>
      </c>
      <c r="F19" s="47">
        <f t="shared" si="1"/>
        <v>1</v>
      </c>
    </row>
    <row r="20" spans="1:6" ht="12.75">
      <c r="A20" s="7" t="s">
        <v>248</v>
      </c>
      <c r="B20" s="8">
        <v>273</v>
      </c>
      <c r="C20" s="8">
        <v>0</v>
      </c>
      <c r="D20" s="8">
        <v>51346</v>
      </c>
      <c r="E20" s="8">
        <v>51346</v>
      </c>
      <c r="F20" s="47">
        <f t="shared" si="1"/>
        <v>1</v>
      </c>
    </row>
    <row r="21" spans="1:6" ht="12.75">
      <c r="A21" s="7" t="s">
        <v>89</v>
      </c>
      <c r="B21" s="8">
        <v>321419</v>
      </c>
      <c r="C21" s="8">
        <v>293800</v>
      </c>
      <c r="D21" s="8">
        <v>297100</v>
      </c>
      <c r="E21" s="8">
        <v>352797</v>
      </c>
      <c r="F21" s="47">
        <f t="shared" si="1"/>
        <v>1.187468865701784</v>
      </c>
    </row>
    <row r="22" spans="1:6" ht="12.75">
      <c r="A22" s="7" t="s">
        <v>263</v>
      </c>
      <c r="B22" s="8">
        <v>1975</v>
      </c>
      <c r="C22" s="8">
        <v>1500</v>
      </c>
      <c r="D22" s="8">
        <v>2400</v>
      </c>
      <c r="E22" s="8">
        <v>3693</v>
      </c>
      <c r="F22" s="47">
        <f t="shared" si="1"/>
        <v>1.53875</v>
      </c>
    </row>
    <row r="23" spans="1:6" ht="12.75">
      <c r="A23" s="7" t="s">
        <v>37</v>
      </c>
      <c r="B23" s="8">
        <v>251622</v>
      </c>
      <c r="C23" s="8">
        <v>103014</v>
      </c>
      <c r="D23" s="8">
        <v>90145</v>
      </c>
      <c r="E23" s="8">
        <v>90145</v>
      </c>
      <c r="F23" s="47">
        <f t="shared" si="1"/>
        <v>1</v>
      </c>
    </row>
    <row r="24" spans="1:6" ht="12.75">
      <c r="A24" s="7" t="s">
        <v>90</v>
      </c>
      <c r="B24" s="8">
        <v>27482</v>
      </c>
      <c r="C24" s="8">
        <v>27500</v>
      </c>
      <c r="D24" s="8">
        <v>27500</v>
      </c>
      <c r="E24" s="8">
        <v>28987</v>
      </c>
      <c r="F24" s="47">
        <f t="shared" si="1"/>
        <v>1.0540727272727273</v>
      </c>
    </row>
    <row r="25" spans="1:6" ht="12.75">
      <c r="A25" s="7" t="s">
        <v>91</v>
      </c>
      <c r="B25" s="8">
        <v>0</v>
      </c>
      <c r="C25" s="8">
        <v>0</v>
      </c>
      <c r="D25" s="8">
        <v>0</v>
      </c>
      <c r="E25" s="8">
        <v>0</v>
      </c>
      <c r="F25" s="47"/>
    </row>
    <row r="26" spans="1:6" ht="12.75">
      <c r="A26" s="7" t="s">
        <v>431</v>
      </c>
      <c r="B26" s="8">
        <v>8247</v>
      </c>
      <c r="C26" s="8">
        <v>5446</v>
      </c>
      <c r="D26" s="8">
        <v>7046</v>
      </c>
      <c r="E26" s="8">
        <v>8074</v>
      </c>
      <c r="F26" s="47">
        <f>SUM(E26/D26)</f>
        <v>1.1458983820607438</v>
      </c>
    </row>
    <row r="27" spans="1:6" ht="12.75">
      <c r="A27" s="7" t="s">
        <v>274</v>
      </c>
      <c r="B27" s="8">
        <v>6654</v>
      </c>
      <c r="C27" s="8">
        <v>0</v>
      </c>
      <c r="D27" s="8">
        <v>0</v>
      </c>
      <c r="E27" s="8">
        <v>265</v>
      </c>
      <c r="F27" s="47"/>
    </row>
    <row r="28" spans="1:6" ht="12.75">
      <c r="A28" s="7" t="s">
        <v>92</v>
      </c>
      <c r="B28" s="8">
        <v>0</v>
      </c>
      <c r="C28" s="8">
        <v>0</v>
      </c>
      <c r="D28" s="8">
        <v>0</v>
      </c>
      <c r="E28" s="8">
        <v>0</v>
      </c>
      <c r="F28" s="47"/>
    </row>
    <row r="29" spans="1:6" ht="12.75">
      <c r="A29" s="7" t="s">
        <v>265</v>
      </c>
      <c r="B29" s="8">
        <v>5753</v>
      </c>
      <c r="C29" s="8">
        <v>4520</v>
      </c>
      <c r="D29" s="8">
        <v>23613</v>
      </c>
      <c r="E29" s="8">
        <v>15645</v>
      </c>
      <c r="F29" s="47">
        <f>SUM(E29/D29)</f>
        <v>0.662558760005082</v>
      </c>
    </row>
    <row r="30" spans="1:6" ht="12.75">
      <c r="A30" s="7" t="s">
        <v>266</v>
      </c>
      <c r="B30" s="8">
        <v>0</v>
      </c>
      <c r="C30" s="8">
        <v>0</v>
      </c>
      <c r="D30" s="8">
        <v>0</v>
      </c>
      <c r="E30" s="8">
        <v>0</v>
      </c>
      <c r="F30" s="47"/>
    </row>
    <row r="31" spans="1:6" ht="12.75">
      <c r="A31" s="7" t="s">
        <v>267</v>
      </c>
      <c r="B31" s="8">
        <v>434201</v>
      </c>
      <c r="C31" s="8">
        <v>448442</v>
      </c>
      <c r="D31" s="8">
        <v>448442</v>
      </c>
      <c r="E31" s="8">
        <v>486941</v>
      </c>
      <c r="F31" s="47">
        <f>SUM(E31/D31)</f>
        <v>1.085850567074449</v>
      </c>
    </row>
    <row r="32" spans="1:6" ht="12.75">
      <c r="A32" s="7" t="s">
        <v>268</v>
      </c>
      <c r="B32" s="8">
        <v>4229</v>
      </c>
      <c r="C32" s="8">
        <v>4010</v>
      </c>
      <c r="D32" s="8">
        <v>4512</v>
      </c>
      <c r="E32" s="8">
        <v>6657</v>
      </c>
      <c r="F32" s="47">
        <f>SUM(E32/D32)</f>
        <v>1.4753989361702127</v>
      </c>
    </row>
    <row r="33" spans="1:6" ht="12.75">
      <c r="A33" s="7" t="s">
        <v>269</v>
      </c>
      <c r="B33" s="8">
        <v>8219</v>
      </c>
      <c r="C33" s="8">
        <v>18035</v>
      </c>
      <c r="D33" s="8">
        <v>20405</v>
      </c>
      <c r="E33" s="8">
        <v>9322</v>
      </c>
      <c r="F33" s="47">
        <f>SUM(E33/D33)</f>
        <v>0.4568488115657927</v>
      </c>
    </row>
    <row r="34" spans="1:6" ht="12.75">
      <c r="A34" s="7" t="s">
        <v>270</v>
      </c>
      <c r="B34" s="8">
        <v>22769</v>
      </c>
      <c r="C34" s="8">
        <v>11043</v>
      </c>
      <c r="D34" s="8">
        <v>20043</v>
      </c>
      <c r="E34" s="8">
        <v>20420</v>
      </c>
      <c r="F34" s="47">
        <f>SUM(E34/D34)</f>
        <v>1.0188095594471887</v>
      </c>
    </row>
    <row r="35" spans="1:6" ht="12.75">
      <c r="A35" s="7" t="s">
        <v>271</v>
      </c>
      <c r="B35" s="8">
        <v>31665</v>
      </c>
      <c r="C35" s="8">
        <v>0</v>
      </c>
      <c r="D35" s="8">
        <v>0</v>
      </c>
      <c r="E35" s="8">
        <v>1592</v>
      </c>
      <c r="F35" s="47"/>
    </row>
    <row r="36" spans="1:6" ht="12.75">
      <c r="A36" s="7" t="s">
        <v>272</v>
      </c>
      <c r="B36" s="8">
        <v>0</v>
      </c>
      <c r="C36" s="8">
        <v>0</v>
      </c>
      <c r="D36" s="8">
        <v>0</v>
      </c>
      <c r="E36" s="8">
        <v>0</v>
      </c>
      <c r="F36" s="47"/>
    </row>
    <row r="37" spans="1:6" ht="12.75">
      <c r="A37" s="7" t="s">
        <v>273</v>
      </c>
      <c r="B37" s="8">
        <v>0</v>
      </c>
      <c r="C37" s="8">
        <v>0</v>
      </c>
      <c r="D37" s="8">
        <v>0</v>
      </c>
      <c r="E37" s="8">
        <v>0</v>
      </c>
      <c r="F37" s="47"/>
    </row>
    <row r="38" spans="1:6" ht="12.75">
      <c r="A38" s="7" t="s">
        <v>432</v>
      </c>
      <c r="B38" s="8">
        <v>46364</v>
      </c>
      <c r="C38" s="8">
        <v>0</v>
      </c>
      <c r="D38" s="8">
        <v>0</v>
      </c>
      <c r="E38" s="8">
        <v>0</v>
      </c>
      <c r="F38" s="47"/>
    </row>
    <row r="39" spans="1:6" ht="12.75">
      <c r="A39" s="7" t="s">
        <v>518</v>
      </c>
      <c r="B39" s="8">
        <v>594</v>
      </c>
      <c r="C39" s="8">
        <v>450</v>
      </c>
      <c r="D39" s="8">
        <v>450</v>
      </c>
      <c r="E39" s="8">
        <v>1167</v>
      </c>
      <c r="F39" s="47">
        <f aca="true" t="shared" si="2" ref="F39:F45">SUM(E39/D39)</f>
        <v>2.5933333333333333</v>
      </c>
    </row>
    <row r="40" spans="1:6" ht="12.75">
      <c r="A40" s="10" t="s">
        <v>38</v>
      </c>
      <c r="B40" s="11">
        <f>SUM(B8:B39)</f>
        <v>2009060</v>
      </c>
      <c r="C40" s="11">
        <f>SUM(C8:C39)</f>
        <v>1912966</v>
      </c>
      <c r="D40" s="11">
        <f>SUM(D8:D39)</f>
        <v>2013599</v>
      </c>
      <c r="E40" s="11">
        <f>SUM(E8:E39)</f>
        <v>2034539</v>
      </c>
      <c r="F40" s="47">
        <f t="shared" si="2"/>
        <v>1.0103992900274583</v>
      </c>
    </row>
    <row r="41" spans="1:6" ht="12.75">
      <c r="A41" s="7" t="s">
        <v>101</v>
      </c>
      <c r="B41" s="8">
        <v>69197</v>
      </c>
      <c r="C41" s="8">
        <v>2050</v>
      </c>
      <c r="D41" s="8">
        <v>59670</v>
      </c>
      <c r="E41" s="8">
        <v>59670</v>
      </c>
      <c r="F41" s="47">
        <f t="shared" si="2"/>
        <v>1</v>
      </c>
    </row>
    <row r="42" spans="1:6" ht="12.75">
      <c r="A42" s="10" t="s">
        <v>39</v>
      </c>
      <c r="B42" s="11">
        <f>SUM(B40:B41)</f>
        <v>2078257</v>
      </c>
      <c r="C42" s="11">
        <f>SUM(C40:C41)</f>
        <v>1915016</v>
      </c>
      <c r="D42" s="11">
        <f>SUM(D40:D41)</f>
        <v>2073269</v>
      </c>
      <c r="E42" s="11">
        <f>SUM(E40:E41)</f>
        <v>2094209</v>
      </c>
      <c r="F42" s="49">
        <f t="shared" si="2"/>
        <v>1.0100999918486218</v>
      </c>
    </row>
    <row r="43" spans="1:6" ht="12.75">
      <c r="A43" s="7" t="s">
        <v>102</v>
      </c>
      <c r="B43" s="8">
        <v>69175</v>
      </c>
      <c r="C43" s="8">
        <v>28870</v>
      </c>
      <c r="D43" s="8">
        <v>28870</v>
      </c>
      <c r="E43" s="8">
        <v>0</v>
      </c>
      <c r="F43" s="47">
        <f t="shared" si="2"/>
        <v>0</v>
      </c>
    </row>
    <row r="44" spans="1:6" ht="12.75">
      <c r="A44" s="7" t="s">
        <v>103</v>
      </c>
      <c r="B44" s="8">
        <v>30000</v>
      </c>
      <c r="C44" s="8">
        <v>0</v>
      </c>
      <c r="D44" s="8">
        <v>0</v>
      </c>
      <c r="E44" s="8">
        <v>0</v>
      </c>
      <c r="F44" s="47"/>
    </row>
    <row r="45" spans="1:6" ht="12.75">
      <c r="A45" s="7" t="s">
        <v>277</v>
      </c>
      <c r="B45" s="8">
        <v>0</v>
      </c>
      <c r="C45" s="8">
        <v>1000000</v>
      </c>
      <c r="D45" s="8">
        <v>1000000</v>
      </c>
      <c r="E45" s="8">
        <v>1000000</v>
      </c>
      <c r="F45" s="47">
        <f t="shared" si="2"/>
        <v>1</v>
      </c>
    </row>
    <row r="46" spans="1:6" ht="12.75">
      <c r="A46" s="7" t="s">
        <v>104</v>
      </c>
      <c r="B46" s="8">
        <v>1287</v>
      </c>
      <c r="C46" s="8">
        <v>0</v>
      </c>
      <c r="D46" s="8">
        <v>0</v>
      </c>
      <c r="E46" s="8">
        <v>-4509</v>
      </c>
      <c r="F46" s="47"/>
    </row>
    <row r="47" spans="1:6" ht="12.75">
      <c r="A47" s="13" t="s">
        <v>40</v>
      </c>
      <c r="B47" s="14">
        <f>SUM(B42:B46)</f>
        <v>2178719</v>
      </c>
      <c r="C47" s="14">
        <f>SUM(C42:C46)</f>
        <v>2943886</v>
      </c>
      <c r="D47" s="14">
        <f>SUM(D42:D46)</f>
        <v>3102139</v>
      </c>
      <c r="E47" s="14">
        <f>SUM(E42:E46)</f>
        <v>3089700</v>
      </c>
      <c r="F47" s="48">
        <f>SUM(E47/D47)</f>
        <v>0.9959901861264114</v>
      </c>
    </row>
    <row r="48" spans="1:6" ht="12.75">
      <c r="A48" s="7"/>
      <c r="B48" s="8"/>
      <c r="C48" s="8"/>
      <c r="D48" s="8"/>
      <c r="E48" s="8"/>
      <c r="F48" s="47"/>
    </row>
    <row r="49" spans="1:6" ht="12.75">
      <c r="A49" s="13" t="s">
        <v>41</v>
      </c>
      <c r="B49" s="8"/>
      <c r="C49" s="8"/>
      <c r="D49" s="8"/>
      <c r="E49" s="8"/>
      <c r="F49" s="47"/>
    </row>
    <row r="50" spans="1:6" ht="12.75">
      <c r="A50" s="7" t="s">
        <v>278</v>
      </c>
      <c r="B50" s="8">
        <v>865173</v>
      </c>
      <c r="C50" s="8">
        <v>866709</v>
      </c>
      <c r="D50" s="208">
        <v>886541</v>
      </c>
      <c r="E50" s="8">
        <v>851598</v>
      </c>
      <c r="F50" s="47">
        <f aca="true" t="shared" si="3" ref="F50:F56">SUM(E50/D50)</f>
        <v>0.9605850152446418</v>
      </c>
    </row>
    <row r="51" spans="1:6" ht="12.75">
      <c r="A51" s="7" t="s">
        <v>63</v>
      </c>
      <c r="B51" s="8">
        <v>276080</v>
      </c>
      <c r="C51" s="8">
        <v>277084</v>
      </c>
      <c r="D51" s="208">
        <v>283445</v>
      </c>
      <c r="E51" s="8">
        <v>271915</v>
      </c>
      <c r="F51" s="47">
        <f t="shared" si="3"/>
        <v>0.9593219143043624</v>
      </c>
    </row>
    <row r="52" spans="1:6" ht="12.75">
      <c r="A52" s="7" t="s">
        <v>279</v>
      </c>
      <c r="B52" s="8">
        <v>598004</v>
      </c>
      <c r="C52" s="8">
        <v>547131</v>
      </c>
      <c r="D52" s="8">
        <v>653534</v>
      </c>
      <c r="E52" s="8">
        <v>684445</v>
      </c>
      <c r="F52" s="47">
        <f t="shared" si="3"/>
        <v>1.0472982277892198</v>
      </c>
    </row>
    <row r="53" spans="1:6" ht="12.75">
      <c r="A53" s="7" t="s">
        <v>67</v>
      </c>
      <c r="B53" s="8">
        <v>58122</v>
      </c>
      <c r="C53" s="8">
        <v>53571</v>
      </c>
      <c r="D53" s="8">
        <v>53571</v>
      </c>
      <c r="E53" s="8">
        <v>36599</v>
      </c>
      <c r="F53" s="47">
        <f t="shared" si="3"/>
        <v>0.6831867988277239</v>
      </c>
    </row>
    <row r="54" spans="1:6" ht="12.75">
      <c r="A54" s="7" t="s">
        <v>433</v>
      </c>
      <c r="B54" s="8">
        <v>50</v>
      </c>
      <c r="C54" s="8">
        <v>0</v>
      </c>
      <c r="D54" s="8">
        <v>1051</v>
      </c>
      <c r="E54" s="8">
        <v>1117</v>
      </c>
      <c r="F54" s="47">
        <f t="shared" si="3"/>
        <v>1.0627973358705993</v>
      </c>
    </row>
    <row r="55" spans="1:6" ht="12.75">
      <c r="A55" s="7" t="s">
        <v>260</v>
      </c>
      <c r="B55" s="8">
        <v>8105</v>
      </c>
      <c r="C55" s="8">
        <v>7300</v>
      </c>
      <c r="D55" s="8">
        <v>7300</v>
      </c>
      <c r="E55" s="8">
        <v>6140</v>
      </c>
      <c r="F55" s="47">
        <f t="shared" si="3"/>
        <v>0.8410958904109589</v>
      </c>
    </row>
    <row r="56" spans="1:6" ht="12.75">
      <c r="A56" s="7" t="s">
        <v>520</v>
      </c>
      <c r="B56" s="8">
        <v>0</v>
      </c>
      <c r="C56" s="8">
        <v>12500</v>
      </c>
      <c r="D56" s="8">
        <v>12500</v>
      </c>
      <c r="E56" s="8">
        <v>1738</v>
      </c>
      <c r="F56" s="47">
        <f t="shared" si="3"/>
        <v>0.13904</v>
      </c>
    </row>
    <row r="57" spans="1:6" ht="12.75">
      <c r="A57" s="7" t="s">
        <v>285</v>
      </c>
      <c r="B57" s="8">
        <v>0</v>
      </c>
      <c r="C57" s="8">
        <v>0</v>
      </c>
      <c r="D57" s="8">
        <v>0</v>
      </c>
      <c r="E57" s="8">
        <v>301</v>
      </c>
      <c r="F57" s="47"/>
    </row>
    <row r="58" spans="1:6" ht="12.75">
      <c r="A58" s="7" t="s">
        <v>286</v>
      </c>
      <c r="B58" s="8">
        <v>0</v>
      </c>
      <c r="C58" s="8">
        <v>0</v>
      </c>
      <c r="D58" s="8">
        <v>9558</v>
      </c>
      <c r="E58" s="8">
        <v>9256</v>
      </c>
      <c r="F58" s="47">
        <f>SUM(E58/D58)</f>
        <v>0.9684034316802679</v>
      </c>
    </row>
    <row r="59" spans="1:6" ht="12.75">
      <c r="A59" s="7" t="s">
        <v>434</v>
      </c>
      <c r="B59" s="8">
        <v>46365</v>
      </c>
      <c r="C59" s="8">
        <v>0</v>
      </c>
      <c r="D59" s="8">
        <v>0</v>
      </c>
      <c r="E59" s="8">
        <v>0</v>
      </c>
      <c r="F59" s="47"/>
    </row>
    <row r="60" spans="1:6" ht="12.75">
      <c r="A60" s="7" t="s">
        <v>280</v>
      </c>
      <c r="B60" s="8">
        <v>16413</v>
      </c>
      <c r="C60" s="8">
        <v>18025</v>
      </c>
      <c r="D60" s="8">
        <v>18470</v>
      </c>
      <c r="E60" s="8">
        <v>22740</v>
      </c>
      <c r="F60" s="47">
        <f>SUM(E60/D60)</f>
        <v>1.231185706551164</v>
      </c>
    </row>
    <row r="61" spans="1:6" ht="12.75">
      <c r="A61" s="7" t="s">
        <v>283</v>
      </c>
      <c r="B61" s="8">
        <v>0</v>
      </c>
      <c r="C61" s="8">
        <v>0</v>
      </c>
      <c r="D61" s="8">
        <v>0</v>
      </c>
      <c r="E61" s="8">
        <v>0</v>
      </c>
      <c r="F61" s="47"/>
    </row>
    <row r="62" spans="1:6" ht="12.75">
      <c r="A62" s="7" t="s">
        <v>281</v>
      </c>
      <c r="B62" s="8">
        <v>26755</v>
      </c>
      <c r="C62" s="8">
        <v>23971</v>
      </c>
      <c r="D62" s="8">
        <v>32566</v>
      </c>
      <c r="E62" s="8">
        <v>30673</v>
      </c>
      <c r="F62" s="47">
        <f aca="true" t="shared" si="4" ref="F62:F72">SUM(E62/D62)</f>
        <v>0.94187189092919</v>
      </c>
    </row>
    <row r="63" spans="1:6" ht="12.75">
      <c r="A63" s="7" t="s">
        <v>282</v>
      </c>
      <c r="B63" s="8">
        <v>234</v>
      </c>
      <c r="C63" s="8">
        <v>1887</v>
      </c>
      <c r="D63" s="8">
        <v>1437</v>
      </c>
      <c r="E63" s="8">
        <v>495</v>
      </c>
      <c r="F63" s="47">
        <f t="shared" si="4"/>
        <v>0.3444676409185804</v>
      </c>
    </row>
    <row r="64" spans="1:6" ht="12.75">
      <c r="A64" s="7" t="s">
        <v>139</v>
      </c>
      <c r="B64" s="8">
        <v>39813</v>
      </c>
      <c r="C64" s="8">
        <v>19483</v>
      </c>
      <c r="D64" s="8">
        <v>19483</v>
      </c>
      <c r="E64" s="8">
        <v>20621</v>
      </c>
      <c r="F64" s="47">
        <f t="shared" si="4"/>
        <v>1.0584098958066006</v>
      </c>
    </row>
    <row r="65" spans="1:6" ht="12.75">
      <c r="A65" s="7" t="s">
        <v>140</v>
      </c>
      <c r="B65" s="8">
        <v>136407</v>
      </c>
      <c r="C65" s="8">
        <v>112782</v>
      </c>
      <c r="D65" s="8">
        <v>179093</v>
      </c>
      <c r="E65" s="8">
        <v>110107</v>
      </c>
      <c r="F65" s="47">
        <f t="shared" si="4"/>
        <v>0.6148034819898042</v>
      </c>
    </row>
    <row r="66" spans="1:6" ht="12.75">
      <c r="A66" s="7" t="s">
        <v>519</v>
      </c>
      <c r="B66" s="8">
        <v>6802</v>
      </c>
      <c r="C66" s="8">
        <v>150</v>
      </c>
      <c r="D66" s="8">
        <v>150</v>
      </c>
      <c r="E66" s="8">
        <v>8803</v>
      </c>
      <c r="F66" s="47">
        <f t="shared" si="4"/>
        <v>58.68666666666667</v>
      </c>
    </row>
    <row r="67" spans="1:6" ht="12.75">
      <c r="A67" s="10" t="s">
        <v>43</v>
      </c>
      <c r="B67" s="11">
        <f>SUM(B50:B66)</f>
        <v>2078323</v>
      </c>
      <c r="C67" s="11">
        <f>SUM(C50:C66)</f>
        <v>1940593</v>
      </c>
      <c r="D67" s="11">
        <f>SUM(D50:D66)</f>
        <v>2158699</v>
      </c>
      <c r="E67" s="11">
        <f>SUM(E50:E66)</f>
        <v>2056548</v>
      </c>
      <c r="F67" s="49">
        <f t="shared" si="4"/>
        <v>0.9526793684529432</v>
      </c>
    </row>
    <row r="68" spans="1:6" ht="12.75">
      <c r="A68" s="7" t="s">
        <v>50</v>
      </c>
      <c r="B68" s="8">
        <v>0</v>
      </c>
      <c r="C68" s="8">
        <v>550</v>
      </c>
      <c r="D68" s="8">
        <v>2697</v>
      </c>
      <c r="E68" s="8">
        <v>0</v>
      </c>
      <c r="F68" s="47">
        <f t="shared" si="4"/>
        <v>0</v>
      </c>
    </row>
    <row r="69" spans="1:6" ht="12.75">
      <c r="A69" s="10" t="s">
        <v>44</v>
      </c>
      <c r="B69" s="11">
        <f>SUM(B67:B68)</f>
        <v>2078323</v>
      </c>
      <c r="C69" s="11">
        <f>SUM(C67:C68)</f>
        <v>1941143</v>
      </c>
      <c r="D69" s="11">
        <f>SUM(D67:D68)</f>
        <v>2161396</v>
      </c>
      <c r="E69" s="11">
        <f>SUM(E67:E68)</f>
        <v>2056548</v>
      </c>
      <c r="F69" s="49">
        <f t="shared" si="4"/>
        <v>0.9514906106979008</v>
      </c>
    </row>
    <row r="70" spans="1:6" ht="12.75">
      <c r="A70" s="7" t="s">
        <v>51</v>
      </c>
      <c r="B70" s="8">
        <v>0</v>
      </c>
      <c r="C70" s="8">
        <v>317000</v>
      </c>
      <c r="D70" s="8">
        <v>317000</v>
      </c>
      <c r="E70" s="8">
        <v>291459</v>
      </c>
      <c r="F70" s="51">
        <f t="shared" si="4"/>
        <v>0.9194290220820189</v>
      </c>
    </row>
    <row r="71" spans="1:6" ht="12.75">
      <c r="A71" s="7" t="s">
        <v>52</v>
      </c>
      <c r="B71" s="8">
        <v>43440</v>
      </c>
      <c r="C71" s="8">
        <v>243543</v>
      </c>
      <c r="D71" s="8">
        <v>243543</v>
      </c>
      <c r="E71" s="8">
        <v>236760</v>
      </c>
      <c r="F71" s="51">
        <f t="shared" si="4"/>
        <v>0.9721486554735714</v>
      </c>
    </row>
    <row r="72" spans="1:6" ht="12.75">
      <c r="A72" s="7" t="s">
        <v>53</v>
      </c>
      <c r="B72" s="8">
        <v>0</v>
      </c>
      <c r="C72" s="8">
        <v>442200</v>
      </c>
      <c r="D72" s="8">
        <v>380200</v>
      </c>
      <c r="E72" s="8">
        <v>0</v>
      </c>
      <c r="F72" s="49">
        <f t="shared" si="4"/>
        <v>0</v>
      </c>
    </row>
    <row r="73" spans="1:6" ht="12.75">
      <c r="A73" s="7" t="s">
        <v>54</v>
      </c>
      <c r="B73" s="8">
        <v>-20561</v>
      </c>
      <c r="C73" s="8">
        <v>0</v>
      </c>
      <c r="D73" s="8">
        <v>0</v>
      </c>
      <c r="E73" s="8">
        <v>29995</v>
      </c>
      <c r="F73" s="49"/>
    </row>
    <row r="74" spans="1:6" ht="13.5" thickBot="1">
      <c r="A74" s="22" t="s">
        <v>45</v>
      </c>
      <c r="B74" s="23">
        <f>SUM(B69:B73)</f>
        <v>2101202</v>
      </c>
      <c r="C74" s="23">
        <f>SUM(C69:C73)</f>
        <v>2943886</v>
      </c>
      <c r="D74" s="23">
        <f>SUM(D69:D73)</f>
        <v>3102139</v>
      </c>
      <c r="E74" s="23">
        <f>SUM(E69:E73)</f>
        <v>2614762</v>
      </c>
      <c r="F74" s="50">
        <f>SUM(E74/D74)</f>
        <v>0.8428900187902605</v>
      </c>
    </row>
    <row r="75" spans="1:6" ht="13.5" thickBot="1">
      <c r="A75" s="62"/>
      <c r="B75" s="5"/>
      <c r="C75" s="5"/>
      <c r="D75" s="5"/>
      <c r="E75" s="5"/>
      <c r="F75" s="50"/>
    </row>
    <row r="76" spans="1:6" ht="13.5" thickBot="1">
      <c r="A76" s="7" t="s">
        <v>143</v>
      </c>
      <c r="B76" s="8">
        <v>422043</v>
      </c>
      <c r="C76" s="8">
        <v>0</v>
      </c>
      <c r="D76" s="8">
        <v>38343</v>
      </c>
      <c r="E76" s="8">
        <v>38343</v>
      </c>
      <c r="F76" s="50">
        <f>SUM(E76/D76)</f>
        <v>1</v>
      </c>
    </row>
  </sheetData>
  <mergeCells count="6">
    <mergeCell ref="B5:B6"/>
    <mergeCell ref="A2:F2"/>
    <mergeCell ref="A3:F3"/>
    <mergeCell ref="A5:A6"/>
    <mergeCell ref="C5:D5"/>
    <mergeCell ref="E5:F5"/>
  </mergeCells>
  <printOptions/>
  <pageMargins left="0.7874015748031497" right="0.3937007874015748" top="0.1968503937007874" bottom="0.1968503937007874" header="0.5118110236220472" footer="0.5118110236220472"/>
  <pageSetup horizontalDpi="200" verticalDpi="200" orientation="portrait" paperSize="9" scale="85" r:id="rId1"/>
</worksheet>
</file>

<file path=xl/worksheets/sheet4.xml><?xml version="1.0" encoding="utf-8"?>
<worksheet xmlns="http://schemas.openxmlformats.org/spreadsheetml/2006/main" xmlns:r="http://schemas.openxmlformats.org/officeDocument/2006/relationships">
  <dimension ref="A1:G60"/>
  <sheetViews>
    <sheetView workbookViewId="0" topLeftCell="A34">
      <selection activeCell="F54" sqref="F54"/>
    </sheetView>
  </sheetViews>
  <sheetFormatPr defaultColWidth="9.140625" defaultRowHeight="12.75"/>
  <cols>
    <col min="1" max="1" width="42.57421875" style="0" customWidth="1"/>
    <col min="8" max="8" width="18.140625" style="0" customWidth="1"/>
  </cols>
  <sheetData>
    <row r="1" ht="12.75">
      <c r="E1" t="s">
        <v>48</v>
      </c>
    </row>
    <row r="2" spans="1:6" ht="12.75">
      <c r="A2" s="492" t="s">
        <v>46</v>
      </c>
      <c r="B2" s="492"/>
      <c r="C2" s="492"/>
      <c r="D2" s="492"/>
      <c r="E2" s="492"/>
      <c r="F2" s="492"/>
    </row>
    <row r="3" spans="1:6" ht="12.75">
      <c r="A3" s="492" t="s">
        <v>488</v>
      </c>
      <c r="B3" s="492"/>
      <c r="C3" s="492"/>
      <c r="D3" s="492"/>
      <c r="E3" s="492"/>
      <c r="F3" s="492"/>
    </row>
    <row r="4" ht="13.5" thickBot="1">
      <c r="E4" t="s">
        <v>2</v>
      </c>
    </row>
    <row r="5" spans="1:6" ht="13.5" thickBot="1">
      <c r="A5" s="501" t="s">
        <v>1</v>
      </c>
      <c r="B5" s="503" t="s">
        <v>490</v>
      </c>
      <c r="C5" s="499" t="s">
        <v>489</v>
      </c>
      <c r="D5" s="500"/>
      <c r="E5" s="499" t="s">
        <v>491</v>
      </c>
      <c r="F5" s="500"/>
    </row>
    <row r="6" spans="1:6" ht="13.5" thickBot="1">
      <c r="A6" s="502"/>
      <c r="B6" s="504"/>
      <c r="C6" s="36" t="s">
        <v>33</v>
      </c>
      <c r="D6" s="36" t="s">
        <v>34</v>
      </c>
      <c r="E6" s="36" t="s">
        <v>35</v>
      </c>
      <c r="F6" s="36" t="s">
        <v>36</v>
      </c>
    </row>
    <row r="7" spans="1:6" ht="12.75">
      <c r="A7" s="4" t="s">
        <v>42</v>
      </c>
      <c r="B7" s="5"/>
      <c r="C7" s="5"/>
      <c r="D7" s="5"/>
      <c r="E7" s="5"/>
      <c r="F7" s="6"/>
    </row>
    <row r="8" spans="1:6" ht="12.75">
      <c r="A8" s="135" t="s">
        <v>261</v>
      </c>
      <c r="B8" s="127">
        <v>1845</v>
      </c>
      <c r="C8" s="127">
        <v>2000</v>
      </c>
      <c r="D8" s="127">
        <v>2000</v>
      </c>
      <c r="E8" s="127">
        <v>1996</v>
      </c>
      <c r="F8" s="47">
        <f>SUM(E8/D8)</f>
        <v>0.998</v>
      </c>
    </row>
    <row r="9" spans="1:6" ht="12.75">
      <c r="A9" s="7" t="s">
        <v>429</v>
      </c>
      <c r="B9" s="8">
        <v>264231</v>
      </c>
      <c r="C9" s="8">
        <v>245845</v>
      </c>
      <c r="D9" s="8">
        <v>261905</v>
      </c>
      <c r="E9" s="8">
        <v>253322</v>
      </c>
      <c r="F9" s="47">
        <f>SUM(E9/D9)</f>
        <v>0.9672285752467498</v>
      </c>
    </row>
    <row r="10" spans="1:6" ht="12.75">
      <c r="A10" s="7" t="s">
        <v>372</v>
      </c>
      <c r="B10" s="8">
        <v>20387</v>
      </c>
      <c r="C10" s="8">
        <v>28892</v>
      </c>
      <c r="D10" s="8">
        <v>30942</v>
      </c>
      <c r="E10" s="8">
        <v>22400</v>
      </c>
      <c r="F10" s="47">
        <f aca="true" t="shared" si="0" ref="F10:F17">SUM(E10/D10)</f>
        <v>0.7239351043888566</v>
      </c>
    </row>
    <row r="11" spans="1:6" ht="12.75">
      <c r="A11" s="7" t="s">
        <v>430</v>
      </c>
      <c r="B11" s="8">
        <v>2362</v>
      </c>
      <c r="C11" s="8">
        <v>32000</v>
      </c>
      <c r="D11" s="8">
        <v>27000</v>
      </c>
      <c r="E11" s="8">
        <v>29431</v>
      </c>
      <c r="F11" s="47">
        <f t="shared" si="0"/>
        <v>1.0900370370370371</v>
      </c>
    </row>
    <row r="12" spans="1:6" ht="12.75">
      <c r="A12" s="7" t="s">
        <v>137</v>
      </c>
      <c r="B12" s="8">
        <v>13859</v>
      </c>
      <c r="C12" s="8">
        <v>17000</v>
      </c>
      <c r="D12" s="8">
        <v>17065</v>
      </c>
      <c r="E12" s="8">
        <v>1611</v>
      </c>
      <c r="F12" s="47">
        <f t="shared" si="0"/>
        <v>0.09440375036624671</v>
      </c>
    </row>
    <row r="13" spans="1:6" ht="12.75">
      <c r="A13" s="7" t="s">
        <v>94</v>
      </c>
      <c r="B13" s="8">
        <v>424593</v>
      </c>
      <c r="C13" s="8">
        <v>515070</v>
      </c>
      <c r="D13" s="8">
        <v>499837</v>
      </c>
      <c r="E13" s="8">
        <v>499837</v>
      </c>
      <c r="F13" s="47">
        <f t="shared" si="0"/>
        <v>1</v>
      </c>
    </row>
    <row r="14" spans="1:6" ht="12.75">
      <c r="A14" s="7" t="s">
        <v>275</v>
      </c>
      <c r="B14" s="8">
        <v>60510</v>
      </c>
      <c r="C14" s="8">
        <v>40057</v>
      </c>
      <c r="D14" s="8">
        <v>63477</v>
      </c>
      <c r="E14" s="8">
        <v>63477</v>
      </c>
      <c r="F14" s="47">
        <f t="shared" si="0"/>
        <v>1</v>
      </c>
    </row>
    <row r="15" spans="1:6" ht="12.75">
      <c r="A15" s="7" t="s">
        <v>95</v>
      </c>
      <c r="B15" s="8">
        <v>0</v>
      </c>
      <c r="C15" s="8">
        <v>0</v>
      </c>
      <c r="D15" s="8">
        <v>0</v>
      </c>
      <c r="E15" s="8">
        <v>0</v>
      </c>
      <c r="F15" s="47"/>
    </row>
    <row r="16" spans="1:6" ht="12.75">
      <c r="A16" s="7" t="s">
        <v>96</v>
      </c>
      <c r="B16" s="8">
        <v>8939</v>
      </c>
      <c r="C16" s="8">
        <v>24912</v>
      </c>
      <c r="D16" s="8">
        <v>26219</v>
      </c>
      <c r="E16" s="8">
        <v>26219</v>
      </c>
      <c r="F16" s="47">
        <f t="shared" si="0"/>
        <v>1</v>
      </c>
    </row>
    <row r="17" spans="1:6" ht="12.75">
      <c r="A17" s="7" t="s">
        <v>248</v>
      </c>
      <c r="B17" s="8">
        <v>273</v>
      </c>
      <c r="C17" s="8">
        <v>0</v>
      </c>
      <c r="D17" s="8">
        <v>51346</v>
      </c>
      <c r="E17" s="8">
        <v>51346</v>
      </c>
      <c r="F17" s="47">
        <f t="shared" si="0"/>
        <v>1</v>
      </c>
    </row>
    <row r="18" spans="1:6" ht="12.75">
      <c r="A18" s="7" t="s">
        <v>89</v>
      </c>
      <c r="B18" s="8">
        <v>301081</v>
      </c>
      <c r="C18" s="8">
        <v>272300</v>
      </c>
      <c r="D18" s="8">
        <v>275300</v>
      </c>
      <c r="E18" s="8">
        <v>331341</v>
      </c>
      <c r="F18" s="47">
        <f aca="true" t="shared" si="1" ref="F18:F60">SUM(E18/D18)</f>
        <v>1.2035633853977479</v>
      </c>
    </row>
    <row r="19" spans="1:6" ht="12.75">
      <c r="A19" s="7" t="s">
        <v>263</v>
      </c>
      <c r="B19" s="8">
        <v>1975</v>
      </c>
      <c r="C19" s="8">
        <v>1500</v>
      </c>
      <c r="D19" s="8">
        <v>2400</v>
      </c>
      <c r="E19" s="8">
        <v>3693</v>
      </c>
      <c r="F19" s="47">
        <f t="shared" si="1"/>
        <v>1.53875</v>
      </c>
    </row>
    <row r="20" spans="1:6" ht="12.75">
      <c r="A20" s="7" t="s">
        <v>37</v>
      </c>
      <c r="B20" s="8">
        <v>243370</v>
      </c>
      <c r="C20" s="8">
        <v>103014</v>
      </c>
      <c r="D20" s="8">
        <v>90145</v>
      </c>
      <c r="E20" s="8">
        <v>90145</v>
      </c>
      <c r="F20" s="47">
        <f>SUM(E20/D20)</f>
        <v>1</v>
      </c>
    </row>
    <row r="21" spans="1:6" ht="12.75">
      <c r="A21" s="7" t="s">
        <v>90</v>
      </c>
      <c r="B21" s="8">
        <v>27482</v>
      </c>
      <c r="C21" s="8">
        <v>27500</v>
      </c>
      <c r="D21" s="8">
        <v>27500</v>
      </c>
      <c r="E21" s="8">
        <v>28987</v>
      </c>
      <c r="F21" s="47">
        <f>SUM(E21/D21)</f>
        <v>1.0540727272727273</v>
      </c>
    </row>
    <row r="22" spans="1:6" ht="12.75">
      <c r="A22" s="7" t="s">
        <v>91</v>
      </c>
      <c r="B22" s="8">
        <v>0</v>
      </c>
      <c r="C22" s="8">
        <v>0</v>
      </c>
      <c r="D22" s="8">
        <v>0</v>
      </c>
      <c r="E22" s="8">
        <v>0</v>
      </c>
      <c r="F22" s="47"/>
    </row>
    <row r="23" spans="1:6" ht="12.75">
      <c r="A23" s="7" t="s">
        <v>264</v>
      </c>
      <c r="B23" s="8">
        <v>8247</v>
      </c>
      <c r="C23" s="8">
        <v>5446</v>
      </c>
      <c r="D23" s="8">
        <v>7046</v>
      </c>
      <c r="E23" s="8">
        <v>8074</v>
      </c>
      <c r="F23" s="47">
        <f t="shared" si="1"/>
        <v>1.1458983820607438</v>
      </c>
    </row>
    <row r="24" spans="1:6" ht="12.75">
      <c r="A24" s="7" t="s">
        <v>92</v>
      </c>
      <c r="B24" s="8">
        <v>0</v>
      </c>
      <c r="C24" s="8">
        <v>0</v>
      </c>
      <c r="D24" s="8">
        <v>0</v>
      </c>
      <c r="E24" s="8">
        <v>0</v>
      </c>
      <c r="F24" s="47"/>
    </row>
    <row r="25" spans="1:6" ht="12.75">
      <c r="A25" s="7" t="s">
        <v>265</v>
      </c>
      <c r="B25" s="8">
        <v>5753</v>
      </c>
      <c r="C25" s="8">
        <v>4520</v>
      </c>
      <c r="D25" s="8">
        <v>23613</v>
      </c>
      <c r="E25" s="8">
        <v>15645</v>
      </c>
      <c r="F25" s="47">
        <f t="shared" si="1"/>
        <v>0.662558760005082</v>
      </c>
    </row>
    <row r="26" spans="1:6" ht="12.75">
      <c r="A26" s="7" t="s">
        <v>266</v>
      </c>
      <c r="B26" s="8">
        <v>0</v>
      </c>
      <c r="C26" s="8">
        <v>0</v>
      </c>
      <c r="D26" s="8">
        <v>0</v>
      </c>
      <c r="E26" s="8">
        <v>0</v>
      </c>
      <c r="F26" s="47"/>
    </row>
    <row r="27" spans="1:6" ht="12.75">
      <c r="A27" s="7" t="s">
        <v>267</v>
      </c>
      <c r="B27" s="8">
        <v>434201</v>
      </c>
      <c r="C27" s="8">
        <v>448442</v>
      </c>
      <c r="D27" s="8">
        <v>448442</v>
      </c>
      <c r="E27" s="8">
        <v>486941</v>
      </c>
      <c r="F27" s="47">
        <f t="shared" si="1"/>
        <v>1.085850567074449</v>
      </c>
    </row>
    <row r="28" spans="1:6" ht="12.75">
      <c r="A28" s="7" t="s">
        <v>268</v>
      </c>
      <c r="B28" s="8">
        <v>4229</v>
      </c>
      <c r="C28" s="8">
        <v>4010</v>
      </c>
      <c r="D28" s="8">
        <v>4512</v>
      </c>
      <c r="E28" s="8">
        <v>6657</v>
      </c>
      <c r="F28" s="47">
        <f t="shared" si="1"/>
        <v>1.4753989361702127</v>
      </c>
    </row>
    <row r="29" spans="1:6" ht="12.75">
      <c r="A29" s="7" t="s">
        <v>269</v>
      </c>
      <c r="B29" s="8">
        <v>8219</v>
      </c>
      <c r="C29" s="8">
        <v>18035</v>
      </c>
      <c r="D29" s="8">
        <v>20405</v>
      </c>
      <c r="E29" s="8">
        <v>9322</v>
      </c>
      <c r="F29" s="47">
        <f t="shared" si="1"/>
        <v>0.4568488115657927</v>
      </c>
    </row>
    <row r="30" spans="1:6" ht="12.75">
      <c r="A30" s="7" t="s">
        <v>270</v>
      </c>
      <c r="B30" s="8">
        <v>22769</v>
      </c>
      <c r="C30" s="8">
        <v>11043</v>
      </c>
      <c r="D30" s="8">
        <v>20043</v>
      </c>
      <c r="E30" s="8">
        <v>20420</v>
      </c>
      <c r="F30" s="47">
        <f t="shared" si="1"/>
        <v>1.0188095594471887</v>
      </c>
    </row>
    <row r="31" spans="1:6" ht="12.75">
      <c r="A31" s="7" t="s">
        <v>432</v>
      </c>
      <c r="B31" s="8">
        <v>46364</v>
      </c>
      <c r="C31" s="8">
        <v>0</v>
      </c>
      <c r="D31" s="8">
        <v>0</v>
      </c>
      <c r="E31" s="8">
        <v>0</v>
      </c>
      <c r="F31" s="47"/>
    </row>
    <row r="32" spans="1:6" ht="12.75">
      <c r="A32" s="7" t="s">
        <v>100</v>
      </c>
      <c r="B32" s="8">
        <v>0</v>
      </c>
      <c r="C32" s="8">
        <v>450</v>
      </c>
      <c r="D32" s="8">
        <v>450</v>
      </c>
      <c r="E32" s="8">
        <v>437</v>
      </c>
      <c r="F32" s="47">
        <f t="shared" si="1"/>
        <v>0.9711111111111111</v>
      </c>
    </row>
    <row r="33" spans="1:6" ht="12.75">
      <c r="A33" s="10" t="s">
        <v>38</v>
      </c>
      <c r="B33" s="11">
        <f>SUM(B8:B32)</f>
        <v>1900689</v>
      </c>
      <c r="C33" s="11">
        <f>SUM(C8:C32)</f>
        <v>1802036</v>
      </c>
      <c r="D33" s="11">
        <f>SUM(D8:D32)</f>
        <v>1899647</v>
      </c>
      <c r="E33" s="11">
        <f>SUM(E8:E32)</f>
        <v>1951301</v>
      </c>
      <c r="F33" s="49">
        <f t="shared" si="1"/>
        <v>1.0271913676593598</v>
      </c>
    </row>
    <row r="34" spans="1:6" ht="12.75">
      <c r="A34" s="7" t="s">
        <v>101</v>
      </c>
      <c r="B34" s="8">
        <v>43976</v>
      </c>
      <c r="C34" s="8">
        <v>2050</v>
      </c>
      <c r="D34" s="8">
        <v>59670</v>
      </c>
      <c r="E34" s="8">
        <v>59670</v>
      </c>
      <c r="F34" s="47">
        <f t="shared" si="1"/>
        <v>1</v>
      </c>
    </row>
    <row r="35" spans="1:6" ht="12.75">
      <c r="A35" s="10" t="s">
        <v>39</v>
      </c>
      <c r="B35" s="11">
        <f>SUM(B33:B34)</f>
        <v>1944665</v>
      </c>
      <c r="C35" s="11">
        <f>SUM(C33:C34)</f>
        <v>1804086</v>
      </c>
      <c r="D35" s="11">
        <f>SUM(D33:D34)</f>
        <v>1959317</v>
      </c>
      <c r="E35" s="11">
        <f>SUM(E33:E34)</f>
        <v>2010971</v>
      </c>
      <c r="F35" s="49">
        <f t="shared" si="1"/>
        <v>1.0263632684246602</v>
      </c>
    </row>
    <row r="36" spans="1:6" ht="12.75">
      <c r="A36" s="7" t="s">
        <v>102</v>
      </c>
      <c r="B36" s="8">
        <v>69175</v>
      </c>
      <c r="C36" s="8">
        <v>28870</v>
      </c>
      <c r="D36" s="8">
        <v>28870</v>
      </c>
      <c r="E36" s="8">
        <v>0</v>
      </c>
      <c r="F36" s="47">
        <f t="shared" si="1"/>
        <v>0</v>
      </c>
    </row>
    <row r="37" spans="1:6" ht="12.75">
      <c r="A37" s="7" t="s">
        <v>277</v>
      </c>
      <c r="B37" s="8">
        <v>0</v>
      </c>
      <c r="C37" s="8">
        <v>0</v>
      </c>
      <c r="D37" s="8">
        <v>0</v>
      </c>
      <c r="E37" s="8">
        <v>0</v>
      </c>
      <c r="F37" s="47"/>
    </row>
    <row r="38" spans="1:6" ht="12.75">
      <c r="A38" s="7" t="s">
        <v>104</v>
      </c>
      <c r="B38" s="8">
        <v>1287</v>
      </c>
      <c r="C38" s="8">
        <v>0</v>
      </c>
      <c r="D38" s="8">
        <v>0</v>
      </c>
      <c r="E38" s="8">
        <v>-4509</v>
      </c>
      <c r="F38" s="47"/>
    </row>
    <row r="39" spans="1:6" ht="12.75">
      <c r="A39" s="13" t="s">
        <v>40</v>
      </c>
      <c r="B39" s="14">
        <f>SUM(B35:B38)</f>
        <v>2015127</v>
      </c>
      <c r="C39" s="14">
        <f>SUM(C35:C38)</f>
        <v>1832956</v>
      </c>
      <c r="D39" s="14">
        <f>SUM(D35:D38)</f>
        <v>1988187</v>
      </c>
      <c r="E39" s="14">
        <f>SUM(E35:E38)</f>
        <v>2006462</v>
      </c>
      <c r="F39" s="48">
        <f t="shared" si="1"/>
        <v>1.0091917913154045</v>
      </c>
    </row>
    <row r="40" spans="1:6" ht="12.75">
      <c r="A40" s="7"/>
      <c r="B40" s="8"/>
      <c r="C40" s="8"/>
      <c r="D40" s="8"/>
      <c r="E40" s="8"/>
      <c r="F40" s="47"/>
    </row>
    <row r="41" spans="1:6" ht="12.75">
      <c r="A41" s="13" t="s">
        <v>41</v>
      </c>
      <c r="B41" s="8"/>
      <c r="C41" s="8"/>
      <c r="D41" s="8"/>
      <c r="E41" s="8"/>
      <c r="F41" s="47"/>
    </row>
    <row r="42" spans="1:6" ht="12.75">
      <c r="A42" s="7" t="s">
        <v>278</v>
      </c>
      <c r="B42" s="8">
        <v>865173</v>
      </c>
      <c r="C42" s="8">
        <v>866709</v>
      </c>
      <c r="D42" s="208">
        <v>886541</v>
      </c>
      <c r="E42" s="8">
        <v>851598</v>
      </c>
      <c r="F42" s="47">
        <f t="shared" si="1"/>
        <v>0.9605850152446418</v>
      </c>
    </row>
    <row r="43" spans="1:6" ht="12.75">
      <c r="A43" s="7" t="s">
        <v>63</v>
      </c>
      <c r="B43" s="8">
        <v>276080</v>
      </c>
      <c r="C43" s="8">
        <v>277084</v>
      </c>
      <c r="D43" s="208">
        <v>283445</v>
      </c>
      <c r="E43" s="8">
        <v>271915</v>
      </c>
      <c r="F43" s="47">
        <f t="shared" si="1"/>
        <v>0.9593219143043624</v>
      </c>
    </row>
    <row r="44" spans="1:6" ht="12.75">
      <c r="A44" s="7" t="s">
        <v>279</v>
      </c>
      <c r="B44" s="8">
        <v>598004</v>
      </c>
      <c r="C44" s="8">
        <v>547131</v>
      </c>
      <c r="D44" s="8">
        <v>653534</v>
      </c>
      <c r="E44" s="8">
        <v>684445</v>
      </c>
      <c r="F44" s="47">
        <f t="shared" si="1"/>
        <v>1.0472982277892198</v>
      </c>
    </row>
    <row r="45" spans="1:7" ht="12.75">
      <c r="A45" s="7" t="s">
        <v>67</v>
      </c>
      <c r="B45" s="8">
        <v>31906</v>
      </c>
      <c r="C45" s="8">
        <v>9500</v>
      </c>
      <c r="D45" s="8">
        <v>9500</v>
      </c>
      <c r="E45" s="8">
        <v>7794</v>
      </c>
      <c r="F45" s="47">
        <f>SUM(E45/D45)</f>
        <v>0.8204210526315789</v>
      </c>
      <c r="G45" s="155"/>
    </row>
    <row r="46" spans="1:7" ht="12.75">
      <c r="A46" s="7" t="s">
        <v>433</v>
      </c>
      <c r="B46" s="8">
        <v>50</v>
      </c>
      <c r="C46" s="8">
        <v>0</v>
      </c>
      <c r="D46" s="8">
        <v>1051</v>
      </c>
      <c r="E46" s="8">
        <v>1117</v>
      </c>
      <c r="F46" s="47">
        <f>SUM(E46/D46)</f>
        <v>1.0627973358705993</v>
      </c>
      <c r="G46" s="155"/>
    </row>
    <row r="47" spans="1:6" ht="12.75">
      <c r="A47" s="7" t="s">
        <v>260</v>
      </c>
      <c r="B47" s="8">
        <v>8105</v>
      </c>
      <c r="C47" s="8">
        <v>7300</v>
      </c>
      <c r="D47" s="8">
        <v>7300</v>
      </c>
      <c r="E47" s="8">
        <v>6140</v>
      </c>
      <c r="F47" s="47">
        <f t="shared" si="1"/>
        <v>0.8410958904109589</v>
      </c>
    </row>
    <row r="48" spans="1:6" ht="12.75">
      <c r="A48" s="7" t="s">
        <v>520</v>
      </c>
      <c r="B48" s="8">
        <v>0</v>
      </c>
      <c r="C48" s="8">
        <v>12500</v>
      </c>
      <c r="D48" s="8">
        <v>12500</v>
      </c>
      <c r="E48" s="8">
        <v>1738</v>
      </c>
      <c r="F48" s="47">
        <f t="shared" si="1"/>
        <v>0.13904</v>
      </c>
    </row>
    <row r="49" spans="1:6" ht="12.75">
      <c r="A49" s="7" t="s">
        <v>434</v>
      </c>
      <c r="B49" s="8">
        <v>46365</v>
      </c>
      <c r="C49" s="8">
        <v>0</v>
      </c>
      <c r="D49" s="8">
        <v>0</v>
      </c>
      <c r="E49" s="8">
        <v>0</v>
      </c>
      <c r="F49" s="47">
        <v>0</v>
      </c>
    </row>
    <row r="50" spans="1:6" ht="12.75">
      <c r="A50" s="7" t="s">
        <v>280</v>
      </c>
      <c r="B50" s="8">
        <v>16413</v>
      </c>
      <c r="C50" s="8">
        <v>18025</v>
      </c>
      <c r="D50" s="8">
        <v>18470</v>
      </c>
      <c r="E50" s="8">
        <v>22740</v>
      </c>
      <c r="F50" s="47">
        <f t="shared" si="1"/>
        <v>1.231185706551164</v>
      </c>
    </row>
    <row r="51" spans="1:6" ht="12.75">
      <c r="A51" s="7" t="s">
        <v>281</v>
      </c>
      <c r="B51" s="8">
        <v>26755</v>
      </c>
      <c r="C51" s="8">
        <v>23971</v>
      </c>
      <c r="D51" s="8">
        <v>32566</v>
      </c>
      <c r="E51" s="8">
        <v>30673</v>
      </c>
      <c r="F51" s="47">
        <f t="shared" si="1"/>
        <v>0.94187189092919</v>
      </c>
    </row>
    <row r="52" spans="1:6" ht="12.75">
      <c r="A52" s="7" t="s">
        <v>282</v>
      </c>
      <c r="B52" s="8">
        <v>234</v>
      </c>
      <c r="C52" s="8">
        <v>1887</v>
      </c>
      <c r="D52" s="8">
        <v>1437</v>
      </c>
      <c r="E52" s="8">
        <v>495</v>
      </c>
      <c r="F52" s="47">
        <f t="shared" si="1"/>
        <v>0.3444676409185804</v>
      </c>
    </row>
    <row r="53" spans="1:6" ht="12.75">
      <c r="A53" s="7" t="s">
        <v>298</v>
      </c>
      <c r="B53" s="8">
        <v>0</v>
      </c>
      <c r="C53" s="8">
        <v>0</v>
      </c>
      <c r="D53" s="8">
        <v>0</v>
      </c>
      <c r="E53" s="8">
        <v>850</v>
      </c>
      <c r="F53" s="47"/>
    </row>
    <row r="54" spans="1:6" ht="12.75">
      <c r="A54" s="10" t="s">
        <v>43</v>
      </c>
      <c r="B54" s="11">
        <f>SUM(B42:B53)</f>
        <v>1869085</v>
      </c>
      <c r="C54" s="11">
        <f>SUM(C42:C53)</f>
        <v>1764107</v>
      </c>
      <c r="D54" s="11">
        <f>SUM(D42:D53)</f>
        <v>1906344</v>
      </c>
      <c r="E54" s="11">
        <f>SUM(E42:E53)</f>
        <v>1879505</v>
      </c>
      <c r="F54" s="49">
        <f t="shared" si="1"/>
        <v>0.9859212188356351</v>
      </c>
    </row>
    <row r="55" spans="1:6" ht="12.75">
      <c r="A55" s="7" t="s">
        <v>50</v>
      </c>
      <c r="B55" s="8">
        <v>0</v>
      </c>
      <c r="C55" s="8">
        <v>550</v>
      </c>
      <c r="D55" s="8">
        <v>2697</v>
      </c>
      <c r="E55" s="8">
        <v>0</v>
      </c>
      <c r="F55" s="47">
        <f t="shared" si="1"/>
        <v>0</v>
      </c>
    </row>
    <row r="56" spans="1:6" ht="12.75">
      <c r="A56" s="10" t="s">
        <v>44</v>
      </c>
      <c r="B56" s="11">
        <f>SUM(B54:B55)</f>
        <v>1869085</v>
      </c>
      <c r="C56" s="11">
        <f>SUM(C54:C55)</f>
        <v>1764657</v>
      </c>
      <c r="D56" s="11">
        <f>SUM(D54:D55)</f>
        <v>1909041</v>
      </c>
      <c r="E56" s="11">
        <f>SUM(E54:E55)</f>
        <v>1879505</v>
      </c>
      <c r="F56" s="49">
        <f t="shared" si="1"/>
        <v>0.9845283574318204</v>
      </c>
    </row>
    <row r="57" spans="1:6" ht="12.75">
      <c r="A57" s="7" t="s">
        <v>51</v>
      </c>
      <c r="B57" s="8">
        <v>0</v>
      </c>
      <c r="C57" s="8">
        <v>317000</v>
      </c>
      <c r="D57" s="8">
        <v>317000</v>
      </c>
      <c r="E57" s="8">
        <v>291459</v>
      </c>
      <c r="F57" s="51">
        <f t="shared" si="1"/>
        <v>0.9194290220820189</v>
      </c>
    </row>
    <row r="58" spans="1:6" ht="12.75">
      <c r="A58" s="7" t="s">
        <v>53</v>
      </c>
      <c r="B58" s="8">
        <v>0</v>
      </c>
      <c r="C58" s="8">
        <v>0</v>
      </c>
      <c r="D58" s="8">
        <v>0</v>
      </c>
      <c r="E58" s="8">
        <v>0</v>
      </c>
      <c r="F58" s="49"/>
    </row>
    <row r="59" spans="1:6" ht="12.75">
      <c r="A59" s="7" t="s">
        <v>54</v>
      </c>
      <c r="B59" s="8">
        <v>-20561</v>
      </c>
      <c r="C59" s="8">
        <v>0</v>
      </c>
      <c r="D59" s="8">
        <v>0</v>
      </c>
      <c r="E59" s="8">
        <v>29995</v>
      </c>
      <c r="F59" s="49"/>
    </row>
    <row r="60" spans="1:6" ht="13.5" thickBot="1">
      <c r="A60" s="22" t="s">
        <v>45</v>
      </c>
      <c r="B60" s="23">
        <f>SUM(B56:B59)</f>
        <v>1848524</v>
      </c>
      <c r="C60" s="23">
        <f>SUM(C56:C59)</f>
        <v>2081657</v>
      </c>
      <c r="D60" s="23">
        <f>SUM(D56:D59)</f>
        <v>2226041</v>
      </c>
      <c r="E60" s="23">
        <f>SUM(E56:E59)</f>
        <v>2200959</v>
      </c>
      <c r="F60" s="50">
        <f t="shared" si="1"/>
        <v>0.9887324626994741</v>
      </c>
    </row>
  </sheetData>
  <mergeCells count="6">
    <mergeCell ref="A2:F2"/>
    <mergeCell ref="A3:F3"/>
    <mergeCell ref="A5:A6"/>
    <mergeCell ref="B5:B6"/>
    <mergeCell ref="C5:D5"/>
    <mergeCell ref="E5:F5"/>
  </mergeCells>
  <printOptions/>
  <pageMargins left="0.7874015748031497" right="0.3937007874015748"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48"/>
  <sheetViews>
    <sheetView workbookViewId="0" topLeftCell="A16">
      <selection activeCell="E42" sqref="E42"/>
    </sheetView>
  </sheetViews>
  <sheetFormatPr defaultColWidth="9.140625" defaultRowHeight="12.75"/>
  <cols>
    <col min="1" max="1" width="42.57421875" style="0" customWidth="1"/>
    <col min="8" max="8" width="18.28125" style="0" customWidth="1"/>
  </cols>
  <sheetData>
    <row r="1" ht="12.75">
      <c r="E1" t="s">
        <v>47</v>
      </c>
    </row>
    <row r="5" spans="1:6" ht="12.75">
      <c r="A5" s="492" t="s">
        <v>49</v>
      </c>
      <c r="B5" s="492"/>
      <c r="C5" s="492"/>
      <c r="D5" s="492"/>
      <c r="E5" s="492"/>
      <c r="F5" s="492"/>
    </row>
    <row r="6" spans="1:6" ht="12.75">
      <c r="A6" s="492" t="s">
        <v>488</v>
      </c>
      <c r="B6" s="492"/>
      <c r="C6" s="492"/>
      <c r="D6" s="492"/>
      <c r="E6" s="492"/>
      <c r="F6" s="492"/>
    </row>
    <row r="7" spans="1:6" ht="12.75">
      <c r="A7" s="2"/>
      <c r="B7" s="2"/>
      <c r="C7" s="2"/>
      <c r="D7" s="2"/>
      <c r="E7" s="2"/>
      <c r="F7" s="2"/>
    </row>
    <row r="8" spans="1:6" ht="12.75">
      <c r="A8" s="2"/>
      <c r="B8" s="2"/>
      <c r="C8" s="2"/>
      <c r="D8" s="2"/>
      <c r="E8" s="2"/>
      <c r="F8" s="2"/>
    </row>
    <row r="9" ht="13.5" thickBot="1">
      <c r="E9" t="s">
        <v>2</v>
      </c>
    </row>
    <row r="10" spans="1:6" ht="13.5" thickBot="1">
      <c r="A10" s="498" t="s">
        <v>1</v>
      </c>
      <c r="B10" s="497" t="s">
        <v>490</v>
      </c>
      <c r="C10" s="499" t="s">
        <v>489</v>
      </c>
      <c r="D10" s="500"/>
      <c r="E10" s="499" t="s">
        <v>491</v>
      </c>
      <c r="F10" s="500"/>
    </row>
    <row r="11" spans="1:6" ht="13.5" thickBot="1">
      <c r="A11" s="498"/>
      <c r="B11" s="497"/>
      <c r="C11" s="36" t="s">
        <v>33</v>
      </c>
      <c r="D11" s="36" t="s">
        <v>34</v>
      </c>
      <c r="E11" s="36" t="s">
        <v>35</v>
      </c>
      <c r="F11" s="36" t="s">
        <v>36</v>
      </c>
    </row>
    <row r="12" spans="1:6" ht="12.75">
      <c r="A12" s="4" t="s">
        <v>42</v>
      </c>
      <c r="B12" s="5"/>
      <c r="C12" s="5"/>
      <c r="D12" s="5"/>
      <c r="E12" s="5"/>
      <c r="F12" s="6"/>
    </row>
    <row r="13" spans="1:6" ht="12.75">
      <c r="A13" s="7" t="s">
        <v>93</v>
      </c>
      <c r="B13" s="8">
        <v>240</v>
      </c>
      <c r="C13" s="8">
        <v>65500</v>
      </c>
      <c r="D13" s="8">
        <v>65500</v>
      </c>
      <c r="E13" s="8">
        <v>29990</v>
      </c>
      <c r="F13" s="47">
        <f aca="true" t="shared" si="0" ref="F13:F19">SUM(E13/D13)</f>
        <v>0.4578625954198473</v>
      </c>
    </row>
    <row r="14" spans="1:6" ht="12.75">
      <c r="A14" s="7" t="s">
        <v>138</v>
      </c>
      <c r="B14" s="8">
        <v>19479</v>
      </c>
      <c r="C14" s="8">
        <v>9678</v>
      </c>
      <c r="D14" s="8">
        <v>9678</v>
      </c>
      <c r="E14" s="8">
        <v>12231</v>
      </c>
      <c r="F14" s="47">
        <f t="shared" si="0"/>
        <v>1.263794172349659</v>
      </c>
    </row>
    <row r="15" spans="1:6" ht="12.75">
      <c r="A15" s="7" t="s">
        <v>94</v>
      </c>
      <c r="B15" s="8"/>
      <c r="C15" s="8">
        <v>8252</v>
      </c>
      <c r="D15" s="8">
        <v>8252</v>
      </c>
      <c r="E15" s="8">
        <v>8252</v>
      </c>
      <c r="F15" s="47">
        <f t="shared" si="0"/>
        <v>1</v>
      </c>
    </row>
    <row r="16" spans="1:6" ht="12.75">
      <c r="A16" s="7" t="s">
        <v>275</v>
      </c>
      <c r="B16" s="8">
        <v>5364</v>
      </c>
      <c r="C16" s="8">
        <v>0</v>
      </c>
      <c r="D16" s="8">
        <v>2722</v>
      </c>
      <c r="E16" s="8">
        <v>2722</v>
      </c>
      <c r="F16" s="47">
        <f t="shared" si="0"/>
        <v>1</v>
      </c>
    </row>
    <row r="17" spans="1:6" ht="12.75">
      <c r="A17" s="7" t="s">
        <v>373</v>
      </c>
      <c r="B17" s="8">
        <v>1088</v>
      </c>
      <c r="C17" s="8">
        <v>0</v>
      </c>
      <c r="D17" s="8">
        <v>0</v>
      </c>
      <c r="E17" s="8">
        <v>0</v>
      </c>
      <c r="F17" s="47"/>
    </row>
    <row r="18" spans="1:6" ht="12.75">
      <c r="A18" s="7" t="s">
        <v>374</v>
      </c>
      <c r="B18" s="8">
        <v>14697</v>
      </c>
      <c r="C18" s="8">
        <v>6000</v>
      </c>
      <c r="D18" s="8">
        <v>6000</v>
      </c>
      <c r="E18" s="8">
        <v>6000</v>
      </c>
      <c r="F18" s="47">
        <f t="shared" si="0"/>
        <v>1</v>
      </c>
    </row>
    <row r="19" spans="1:6" ht="12.75">
      <c r="A19" s="7" t="s">
        <v>89</v>
      </c>
      <c r="B19" s="8">
        <v>20338</v>
      </c>
      <c r="C19" s="8">
        <v>21500</v>
      </c>
      <c r="D19" s="8">
        <v>21800</v>
      </c>
      <c r="E19" s="8">
        <v>21456</v>
      </c>
      <c r="F19" s="47">
        <f t="shared" si="0"/>
        <v>0.9842201834862385</v>
      </c>
    </row>
    <row r="20" spans="1:6" ht="12.75">
      <c r="A20" s="7" t="s">
        <v>37</v>
      </c>
      <c r="B20" s="8">
        <v>8252</v>
      </c>
      <c r="C20" s="8">
        <v>0</v>
      </c>
      <c r="D20" s="8">
        <v>0</v>
      </c>
      <c r="E20" s="8">
        <v>0</v>
      </c>
      <c r="F20" s="47"/>
    </row>
    <row r="21" spans="1:6" ht="12.75">
      <c r="A21" s="7" t="s">
        <v>274</v>
      </c>
      <c r="B21" s="8">
        <v>6654</v>
      </c>
      <c r="C21" s="8">
        <v>0</v>
      </c>
      <c r="D21" s="8">
        <v>0</v>
      </c>
      <c r="E21" s="8">
        <v>265</v>
      </c>
      <c r="F21" s="47"/>
    </row>
    <row r="22" spans="1:6" ht="12.75">
      <c r="A22" s="7" t="s">
        <v>271</v>
      </c>
      <c r="B22" s="8">
        <v>31665</v>
      </c>
      <c r="C22" s="8">
        <v>0</v>
      </c>
      <c r="D22" s="8">
        <v>0</v>
      </c>
      <c r="E22" s="8">
        <v>1592</v>
      </c>
      <c r="F22" s="47"/>
    </row>
    <row r="23" spans="1:6" ht="12.75">
      <c r="A23" s="7" t="s">
        <v>272</v>
      </c>
      <c r="B23" s="8">
        <v>0</v>
      </c>
      <c r="C23" s="8">
        <v>0</v>
      </c>
      <c r="D23" s="8">
        <v>0</v>
      </c>
      <c r="E23" s="8">
        <v>0</v>
      </c>
      <c r="F23" s="47"/>
    </row>
    <row r="24" spans="1:6" ht="12.75">
      <c r="A24" s="7" t="s">
        <v>273</v>
      </c>
      <c r="B24" s="8">
        <v>0</v>
      </c>
      <c r="C24" s="8">
        <v>0</v>
      </c>
      <c r="D24" s="8">
        <v>0</v>
      </c>
      <c r="E24" s="8">
        <v>0</v>
      </c>
      <c r="F24" s="47"/>
    </row>
    <row r="25" spans="1:6" ht="12.75">
      <c r="A25" s="7" t="s">
        <v>100</v>
      </c>
      <c r="B25" s="8">
        <v>594</v>
      </c>
      <c r="C25" s="8">
        <v>0</v>
      </c>
      <c r="D25" s="8">
        <v>0</v>
      </c>
      <c r="E25" s="8">
        <v>730</v>
      </c>
      <c r="F25" s="47"/>
    </row>
    <row r="26" spans="1:6" ht="12.75">
      <c r="A26" s="10" t="s">
        <v>38</v>
      </c>
      <c r="B26" s="11">
        <f>SUM(B13:B25)</f>
        <v>108371</v>
      </c>
      <c r="C26" s="11">
        <f>SUM(C13:C25)</f>
        <v>110930</v>
      </c>
      <c r="D26" s="11">
        <f>SUM(D13:D25)</f>
        <v>113952</v>
      </c>
      <c r="E26" s="11">
        <f>SUM(E13:E25)</f>
        <v>83238</v>
      </c>
      <c r="F26" s="49">
        <f>SUM(E26/D26)</f>
        <v>0.7304654591406908</v>
      </c>
    </row>
    <row r="27" spans="1:6" ht="12.75">
      <c r="A27" s="7" t="s">
        <v>101</v>
      </c>
      <c r="B27" s="8">
        <v>25221</v>
      </c>
      <c r="C27" s="8">
        <v>0</v>
      </c>
      <c r="D27" s="8">
        <v>0</v>
      </c>
      <c r="E27" s="8">
        <v>0</v>
      </c>
      <c r="F27" s="47"/>
    </row>
    <row r="28" spans="1:6" ht="12.75">
      <c r="A28" s="10" t="s">
        <v>39</v>
      </c>
      <c r="B28" s="11">
        <f>SUM(B26:B27)</f>
        <v>133592</v>
      </c>
      <c r="C28" s="11">
        <f>SUM(C26:C27)</f>
        <v>110930</v>
      </c>
      <c r="D28" s="11">
        <f>SUM(D26:D27)</f>
        <v>113952</v>
      </c>
      <c r="E28" s="11">
        <f>SUM(E26:E27)</f>
        <v>83238</v>
      </c>
      <c r="F28" s="49">
        <f>SUM(E28/D28)</f>
        <v>0.7304654591406908</v>
      </c>
    </row>
    <row r="29" spans="1:6" ht="12.75">
      <c r="A29" s="7" t="s">
        <v>102</v>
      </c>
      <c r="B29" s="8">
        <v>0</v>
      </c>
      <c r="C29" s="8">
        <v>0</v>
      </c>
      <c r="D29" s="8">
        <v>0</v>
      </c>
      <c r="E29" s="8">
        <v>0</v>
      </c>
      <c r="F29" s="47"/>
    </row>
    <row r="30" spans="1:6" ht="12.75">
      <c r="A30" s="7" t="s">
        <v>103</v>
      </c>
      <c r="B30" s="8">
        <v>30000</v>
      </c>
      <c r="C30" s="8">
        <v>0</v>
      </c>
      <c r="D30" s="8">
        <v>0</v>
      </c>
      <c r="E30" s="8">
        <v>0</v>
      </c>
      <c r="F30" s="47"/>
    </row>
    <row r="31" spans="1:6" ht="12.75">
      <c r="A31" s="7" t="s">
        <v>277</v>
      </c>
      <c r="B31" s="8">
        <v>0</v>
      </c>
      <c r="C31" s="8">
        <v>1000000</v>
      </c>
      <c r="D31" s="8">
        <v>1000000</v>
      </c>
      <c r="E31" s="8">
        <v>1000000</v>
      </c>
      <c r="F31" s="48">
        <f>SUM(E31/D31)</f>
        <v>1</v>
      </c>
    </row>
    <row r="32" spans="1:6" ht="12.75">
      <c r="A32" s="13" t="s">
        <v>40</v>
      </c>
      <c r="B32" s="14">
        <f>SUM(B28:B31)</f>
        <v>163592</v>
      </c>
      <c r="C32" s="14">
        <f>SUM(C28:C31)</f>
        <v>1110930</v>
      </c>
      <c r="D32" s="14">
        <f>SUM(D28:D31)</f>
        <v>1113952</v>
      </c>
      <c r="E32" s="14">
        <f>SUM(E28:E31)</f>
        <v>1083238</v>
      </c>
      <c r="F32" s="48">
        <f>SUM(E32/D32)</f>
        <v>0.9724278963546006</v>
      </c>
    </row>
    <row r="33" spans="1:6" ht="12.75">
      <c r="A33" s="7"/>
      <c r="B33" s="8"/>
      <c r="C33" s="8"/>
      <c r="D33" s="8"/>
      <c r="E33" s="8"/>
      <c r="F33" s="47"/>
    </row>
    <row r="34" spans="1:6" ht="12.75">
      <c r="A34" s="13" t="s">
        <v>41</v>
      </c>
      <c r="B34" s="8"/>
      <c r="C34" s="8"/>
      <c r="D34" s="8"/>
      <c r="E34" s="8"/>
      <c r="F34" s="47"/>
    </row>
    <row r="35" spans="1:7" ht="12.75">
      <c r="A35" s="7" t="s">
        <v>67</v>
      </c>
      <c r="B35" s="8">
        <v>26216</v>
      </c>
      <c r="C35" s="8">
        <v>44071</v>
      </c>
      <c r="D35" s="8">
        <v>44071</v>
      </c>
      <c r="E35" s="8">
        <v>28805</v>
      </c>
      <c r="F35" s="47">
        <f>SUM(E35/D35)</f>
        <v>0.6536044110639649</v>
      </c>
      <c r="G35" s="209"/>
    </row>
    <row r="36" spans="1:6" ht="12.75">
      <c r="A36" s="7" t="s">
        <v>139</v>
      </c>
      <c r="B36" s="8">
        <v>39813</v>
      </c>
      <c r="C36" s="8">
        <v>19483</v>
      </c>
      <c r="D36" s="8">
        <v>19483</v>
      </c>
      <c r="E36" s="8">
        <v>20621</v>
      </c>
      <c r="F36" s="47">
        <f>SUM(E36/D36)</f>
        <v>1.0584098958066006</v>
      </c>
    </row>
    <row r="37" spans="1:6" ht="12.75">
      <c r="A37" s="7" t="s">
        <v>140</v>
      </c>
      <c r="B37" s="8">
        <v>136407</v>
      </c>
      <c r="C37" s="8">
        <v>112782</v>
      </c>
      <c r="D37" s="8">
        <v>179093</v>
      </c>
      <c r="E37" s="8">
        <v>110107</v>
      </c>
      <c r="F37" s="47">
        <f>SUM(E37/D37)</f>
        <v>0.6148034819898042</v>
      </c>
    </row>
    <row r="38" spans="1:6" ht="12.75">
      <c r="A38" s="7" t="s">
        <v>284</v>
      </c>
      <c r="B38" s="8">
        <v>0</v>
      </c>
      <c r="C38" s="8">
        <v>0</v>
      </c>
      <c r="D38" s="8">
        <v>0</v>
      </c>
      <c r="E38" s="8">
        <v>0</v>
      </c>
      <c r="F38" s="47"/>
    </row>
    <row r="39" spans="1:6" ht="12.75">
      <c r="A39" s="7" t="s">
        <v>285</v>
      </c>
      <c r="B39" s="8">
        <v>0</v>
      </c>
      <c r="C39" s="8">
        <v>0</v>
      </c>
      <c r="D39" s="8">
        <v>0</v>
      </c>
      <c r="E39" s="8">
        <v>301</v>
      </c>
      <c r="F39" s="47"/>
    </row>
    <row r="40" spans="1:6" ht="12.75">
      <c r="A40" s="7" t="s">
        <v>286</v>
      </c>
      <c r="B40" s="8">
        <v>0</v>
      </c>
      <c r="C40" s="8">
        <v>0</v>
      </c>
      <c r="D40" s="8">
        <v>9558</v>
      </c>
      <c r="E40" s="8">
        <v>9256</v>
      </c>
      <c r="F40" s="47"/>
    </row>
    <row r="41" spans="1:6" ht="12.75">
      <c r="A41" s="7" t="s">
        <v>283</v>
      </c>
      <c r="B41" s="8">
        <v>0</v>
      </c>
      <c r="C41" s="8">
        <v>0</v>
      </c>
      <c r="D41" s="8">
        <v>0</v>
      </c>
      <c r="E41" s="8">
        <v>0</v>
      </c>
      <c r="F41" s="47"/>
    </row>
    <row r="42" spans="1:6" ht="12.75">
      <c r="A42" s="7" t="s">
        <v>298</v>
      </c>
      <c r="B42" s="8">
        <v>6802</v>
      </c>
      <c r="C42" s="8">
        <v>150</v>
      </c>
      <c r="D42" s="8">
        <v>150</v>
      </c>
      <c r="E42" s="8">
        <v>7953</v>
      </c>
      <c r="F42" s="47"/>
    </row>
    <row r="43" spans="1:6" ht="12.75">
      <c r="A43" s="10" t="s">
        <v>43</v>
      </c>
      <c r="B43" s="11">
        <f>SUM(B35:B42)</f>
        <v>209238</v>
      </c>
      <c r="C43" s="11">
        <f>SUM(C35:C42)</f>
        <v>176486</v>
      </c>
      <c r="D43" s="11">
        <f>SUM(D35:D42)</f>
        <v>252355</v>
      </c>
      <c r="E43" s="11">
        <f>SUM(E35:E42)</f>
        <v>177043</v>
      </c>
      <c r="F43" s="49">
        <f>SUM(E43/D43)</f>
        <v>0.7015632739593034</v>
      </c>
    </row>
    <row r="44" spans="1:6" ht="12.75">
      <c r="A44" s="7" t="s">
        <v>50</v>
      </c>
      <c r="B44" s="8">
        <v>0</v>
      </c>
      <c r="C44" s="8">
        <v>0</v>
      </c>
      <c r="D44" s="8">
        <v>0</v>
      </c>
      <c r="E44" s="8">
        <v>0</v>
      </c>
      <c r="F44" s="47"/>
    </row>
    <row r="45" spans="1:6" ht="12.75">
      <c r="A45" s="10" t="s">
        <v>44</v>
      </c>
      <c r="B45" s="11">
        <f>SUM(B43:B44)</f>
        <v>209238</v>
      </c>
      <c r="C45" s="11">
        <f>SUM(C43:C44)</f>
        <v>176486</v>
      </c>
      <c r="D45" s="11">
        <f>SUM(D43:D44)</f>
        <v>252355</v>
      </c>
      <c r="E45" s="11">
        <f>SUM(E43:E44)</f>
        <v>177043</v>
      </c>
      <c r="F45" s="49">
        <f>SUM(E45/D45)</f>
        <v>0.7015632739593034</v>
      </c>
    </row>
    <row r="46" spans="1:6" ht="12.75">
      <c r="A46" s="7" t="s">
        <v>52</v>
      </c>
      <c r="B46" s="8">
        <v>43440</v>
      </c>
      <c r="C46" s="8">
        <v>243543</v>
      </c>
      <c r="D46" s="8">
        <v>243543</v>
      </c>
      <c r="E46" s="8">
        <v>236760</v>
      </c>
      <c r="F46" s="51">
        <f>SUM(E46/D46)</f>
        <v>0.9721486554735714</v>
      </c>
    </row>
    <row r="47" spans="1:6" ht="12.75">
      <c r="A47" s="7" t="s">
        <v>53</v>
      </c>
      <c r="B47" s="8">
        <v>0</v>
      </c>
      <c r="C47" s="8">
        <v>442200</v>
      </c>
      <c r="D47" s="8">
        <v>380200</v>
      </c>
      <c r="E47" s="8">
        <v>0</v>
      </c>
      <c r="F47" s="49"/>
    </row>
    <row r="48" spans="1:6" ht="13.5" thickBot="1">
      <c r="A48" s="22" t="s">
        <v>45</v>
      </c>
      <c r="B48" s="23">
        <f>SUM(B45:B47)</f>
        <v>252678</v>
      </c>
      <c r="C48" s="23">
        <f>SUM(C45:C47)</f>
        <v>862229</v>
      </c>
      <c r="D48" s="23">
        <f>SUM(D45:D47)</f>
        <v>876098</v>
      </c>
      <c r="E48" s="23">
        <f>SUM(E45:E47)</f>
        <v>413803</v>
      </c>
      <c r="F48" s="50">
        <f>SUM(E48/D48)</f>
        <v>0.47232501386831155</v>
      </c>
    </row>
  </sheetData>
  <mergeCells count="6">
    <mergeCell ref="A5:F5"/>
    <mergeCell ref="A6:F6"/>
    <mergeCell ref="A10:A11"/>
    <mergeCell ref="B10:B11"/>
    <mergeCell ref="C10:D10"/>
    <mergeCell ref="E10:F10"/>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1"/>
  <sheetViews>
    <sheetView workbookViewId="0" topLeftCell="C1">
      <selection activeCell="I12" sqref="I12:J14"/>
    </sheetView>
  </sheetViews>
  <sheetFormatPr defaultColWidth="9.140625" defaultRowHeight="12.75"/>
  <cols>
    <col min="1" max="1" width="36.421875" style="0" customWidth="1"/>
    <col min="2" max="5" width="9.28125" style="0" customWidth="1"/>
    <col min="6" max="6" width="36.421875" style="0" customWidth="1"/>
    <col min="7" max="10" width="9.28125" style="0" customWidth="1"/>
  </cols>
  <sheetData>
    <row r="1" spans="8:10" ht="12.75">
      <c r="H1" s="505" t="s">
        <v>456</v>
      </c>
      <c r="I1" s="505"/>
      <c r="J1" s="505"/>
    </row>
    <row r="3" spans="2:12" ht="12.75">
      <c r="B3" s="506" t="s">
        <v>492</v>
      </c>
      <c r="C3" s="506"/>
      <c r="D3" s="506"/>
      <c r="E3" s="506"/>
      <c r="F3" s="506"/>
      <c r="G3" s="506"/>
      <c r="H3" s="506"/>
      <c r="I3" s="506"/>
      <c r="J3" s="506"/>
      <c r="K3" s="506"/>
      <c r="L3" s="506"/>
    </row>
    <row r="4" spans="1:12" ht="12.75">
      <c r="A4" s="141"/>
      <c r="B4" s="141"/>
      <c r="C4" s="141"/>
      <c r="D4" s="141"/>
      <c r="E4" s="141"/>
      <c r="F4" s="141"/>
      <c r="G4" s="141"/>
      <c r="H4" s="141"/>
      <c r="I4" s="141"/>
      <c r="J4" s="141"/>
      <c r="K4" s="141"/>
      <c r="L4" s="141"/>
    </row>
    <row r="5" spans="1:12" ht="13.5" thickBot="1">
      <c r="A5" s="158"/>
      <c r="B5" s="158"/>
      <c r="C5" s="158"/>
      <c r="D5" s="158"/>
      <c r="E5" s="158"/>
      <c r="F5" s="158"/>
      <c r="G5" s="158"/>
      <c r="H5" s="158"/>
      <c r="I5" s="158"/>
      <c r="J5" s="158"/>
      <c r="K5" s="159"/>
      <c r="L5" s="159"/>
    </row>
    <row r="6" spans="1:11" ht="24.75" thickBot="1">
      <c r="A6" s="160" t="s">
        <v>335</v>
      </c>
      <c r="B6" s="161" t="s">
        <v>503</v>
      </c>
      <c r="C6" s="161" t="s">
        <v>504</v>
      </c>
      <c r="D6" s="161" t="s">
        <v>493</v>
      </c>
      <c r="E6" s="161" t="s">
        <v>494</v>
      </c>
      <c r="F6" s="162" t="s">
        <v>337</v>
      </c>
      <c r="G6" s="161" t="s">
        <v>336</v>
      </c>
      <c r="H6" s="161" t="s">
        <v>435</v>
      </c>
      <c r="I6" s="161" t="s">
        <v>495</v>
      </c>
      <c r="J6" s="161" t="s">
        <v>496</v>
      </c>
      <c r="K6" s="163"/>
    </row>
    <row r="7" spans="1:11" ht="12.75">
      <c r="A7" s="164" t="s">
        <v>338</v>
      </c>
      <c r="B7" s="147">
        <v>287674</v>
      </c>
      <c r="C7" s="44">
        <v>288825</v>
      </c>
      <c r="D7" s="147">
        <v>321847</v>
      </c>
      <c r="E7" s="44">
        <v>307149</v>
      </c>
      <c r="F7" s="165" t="s">
        <v>278</v>
      </c>
      <c r="G7" s="164">
        <v>994779</v>
      </c>
      <c r="H7" s="44">
        <v>865173</v>
      </c>
      <c r="I7" s="164">
        <v>886541</v>
      </c>
      <c r="J7" s="44">
        <v>851598</v>
      </c>
      <c r="K7" s="159"/>
    </row>
    <row r="8" spans="1:11" ht="12.75">
      <c r="A8" s="166" t="s">
        <v>89</v>
      </c>
      <c r="B8" s="150">
        <v>279500</v>
      </c>
      <c r="C8" s="8">
        <v>321419</v>
      </c>
      <c r="D8" s="150">
        <v>297100</v>
      </c>
      <c r="E8" s="8">
        <v>352797</v>
      </c>
      <c r="F8" s="167" t="s">
        <v>339</v>
      </c>
      <c r="G8" s="166">
        <v>306798</v>
      </c>
      <c r="H8" s="45">
        <v>276080</v>
      </c>
      <c r="I8" s="166">
        <v>283445</v>
      </c>
      <c r="J8" s="45">
        <v>271915</v>
      </c>
      <c r="K8" s="159"/>
    </row>
    <row r="9" spans="1:11" ht="12.75">
      <c r="A9" s="166" t="s">
        <v>340</v>
      </c>
      <c r="B9" s="150">
        <v>700</v>
      </c>
      <c r="C9" s="8">
        <v>1975</v>
      </c>
      <c r="D9" s="150">
        <v>2400</v>
      </c>
      <c r="E9" s="8">
        <v>3693</v>
      </c>
      <c r="F9" s="167" t="s">
        <v>370</v>
      </c>
      <c r="G9" s="166">
        <v>601629</v>
      </c>
      <c r="H9" s="45">
        <v>598004</v>
      </c>
      <c r="I9" s="166">
        <v>653534</v>
      </c>
      <c r="J9" s="45">
        <v>684445</v>
      </c>
      <c r="K9" s="159"/>
    </row>
    <row r="10" spans="1:11" ht="12.75">
      <c r="A10" s="166" t="s">
        <v>341</v>
      </c>
      <c r="B10" s="150">
        <v>4546</v>
      </c>
      <c r="C10" s="45">
        <v>8247</v>
      </c>
      <c r="D10" s="150">
        <v>7046</v>
      </c>
      <c r="E10" s="45">
        <v>8074</v>
      </c>
      <c r="F10" s="167" t="s">
        <v>342</v>
      </c>
      <c r="G10" s="166">
        <v>3500</v>
      </c>
      <c r="H10" s="150">
        <v>8155</v>
      </c>
      <c r="I10" s="166">
        <v>20851</v>
      </c>
      <c r="J10" s="150">
        <v>8995</v>
      </c>
      <c r="K10" s="159"/>
    </row>
    <row r="11" spans="1:11" ht="12.75">
      <c r="A11" s="166" t="s">
        <v>343</v>
      </c>
      <c r="B11" s="150">
        <v>278652</v>
      </c>
      <c r="C11" s="45">
        <v>279104</v>
      </c>
      <c r="D11" s="150">
        <v>117645</v>
      </c>
      <c r="E11" s="45">
        <v>119132</v>
      </c>
      <c r="F11" s="7" t="s">
        <v>434</v>
      </c>
      <c r="G11" s="29">
        <v>32494</v>
      </c>
      <c r="H11" s="45">
        <v>46365</v>
      </c>
      <c r="I11" s="29">
        <v>0</v>
      </c>
      <c r="J11" s="45">
        <v>0</v>
      </c>
      <c r="K11" s="159"/>
    </row>
    <row r="12" spans="1:11" ht="12.75">
      <c r="A12" s="166" t="s">
        <v>345</v>
      </c>
      <c r="B12" s="150">
        <v>0</v>
      </c>
      <c r="C12" s="150">
        <v>0</v>
      </c>
      <c r="D12" s="150">
        <v>0</v>
      </c>
      <c r="E12" s="150">
        <v>0</v>
      </c>
      <c r="F12" s="167" t="s">
        <v>344</v>
      </c>
      <c r="G12" s="166">
        <v>17505</v>
      </c>
      <c r="H12" s="150">
        <v>16413</v>
      </c>
      <c r="I12" s="166">
        <v>18470</v>
      </c>
      <c r="J12" s="150">
        <v>22740</v>
      </c>
      <c r="K12" s="159"/>
    </row>
    <row r="13" spans="1:11" ht="12.75">
      <c r="A13" s="166" t="s">
        <v>347</v>
      </c>
      <c r="B13" s="150">
        <v>634190</v>
      </c>
      <c r="C13" s="45">
        <v>475171</v>
      </c>
      <c r="D13" s="150">
        <v>517015</v>
      </c>
      <c r="E13" s="45">
        <v>538985</v>
      </c>
      <c r="F13" s="167" t="s">
        <v>346</v>
      </c>
      <c r="G13" s="166">
        <v>26960</v>
      </c>
      <c r="H13" s="45">
        <v>26755</v>
      </c>
      <c r="I13" s="166">
        <v>32566</v>
      </c>
      <c r="J13" s="45">
        <v>30673</v>
      </c>
      <c r="K13" s="159"/>
    </row>
    <row r="14" spans="1:11" ht="12.75">
      <c r="A14" s="166" t="s">
        <v>349</v>
      </c>
      <c r="B14" s="150">
        <v>17500</v>
      </c>
      <c r="C14" s="45">
        <v>13859</v>
      </c>
      <c r="D14" s="150">
        <v>17065</v>
      </c>
      <c r="E14" s="45">
        <v>1611</v>
      </c>
      <c r="F14" s="167" t="s">
        <v>348</v>
      </c>
      <c r="G14" s="166">
        <v>827</v>
      </c>
      <c r="H14" s="45">
        <v>234</v>
      </c>
      <c r="I14" s="166">
        <v>1437</v>
      </c>
      <c r="J14" s="45">
        <v>495</v>
      </c>
      <c r="K14" s="159"/>
    </row>
    <row r="15" spans="1:11" ht="12.75">
      <c r="A15" s="166" t="s">
        <v>361</v>
      </c>
      <c r="B15" s="150">
        <v>28900</v>
      </c>
      <c r="C15" s="45">
        <v>240</v>
      </c>
      <c r="D15" s="150">
        <v>65500</v>
      </c>
      <c r="E15" s="45">
        <v>29990</v>
      </c>
      <c r="F15" s="167" t="s">
        <v>67</v>
      </c>
      <c r="G15" s="166">
        <v>56451</v>
      </c>
      <c r="H15" s="45">
        <v>58122</v>
      </c>
      <c r="I15" s="166">
        <v>53571</v>
      </c>
      <c r="J15" s="45">
        <v>36599</v>
      </c>
      <c r="K15" s="159"/>
    </row>
    <row r="16" spans="1:11" ht="12.75">
      <c r="A16" s="168" t="s">
        <v>362</v>
      </c>
      <c r="B16" s="150">
        <v>0</v>
      </c>
      <c r="C16" s="150">
        <v>0</v>
      </c>
      <c r="D16" s="150">
        <v>0</v>
      </c>
      <c r="E16" s="150">
        <v>0</v>
      </c>
      <c r="F16" s="167" t="s">
        <v>360</v>
      </c>
      <c r="G16" s="166">
        <v>27651</v>
      </c>
      <c r="H16" s="45">
        <v>39813</v>
      </c>
      <c r="I16" s="166">
        <v>19483</v>
      </c>
      <c r="J16" s="45">
        <v>20621</v>
      </c>
      <c r="K16" s="159"/>
    </row>
    <row r="17" spans="1:11" ht="12.75">
      <c r="A17" s="166" t="s">
        <v>364</v>
      </c>
      <c r="B17" s="150">
        <v>18623</v>
      </c>
      <c r="C17" s="45">
        <v>31665</v>
      </c>
      <c r="D17" s="150">
        <v>0</v>
      </c>
      <c r="E17" s="45">
        <v>1592</v>
      </c>
      <c r="F17" s="167" t="s">
        <v>192</v>
      </c>
      <c r="G17" s="166">
        <v>120368</v>
      </c>
      <c r="H17" s="45">
        <v>136407</v>
      </c>
      <c r="I17" s="166">
        <v>179093</v>
      </c>
      <c r="J17" s="45">
        <v>110107</v>
      </c>
      <c r="K17" s="159"/>
    </row>
    <row r="18" spans="1:11" ht="12.75">
      <c r="A18" s="166" t="s">
        <v>366</v>
      </c>
      <c r="B18" s="150">
        <v>5800</v>
      </c>
      <c r="C18" s="45">
        <v>19479</v>
      </c>
      <c r="D18" s="150">
        <v>9678</v>
      </c>
      <c r="E18" s="45">
        <v>12231</v>
      </c>
      <c r="F18" s="167" t="s">
        <v>363</v>
      </c>
      <c r="G18" s="166">
        <v>6500</v>
      </c>
      <c r="H18" s="150">
        <v>0</v>
      </c>
      <c r="I18" s="166">
        <v>9558</v>
      </c>
      <c r="J18" s="150">
        <v>9557</v>
      </c>
      <c r="K18" s="159"/>
    </row>
    <row r="19" spans="1:11" ht="12.75">
      <c r="A19" s="166" t="s">
        <v>367</v>
      </c>
      <c r="B19" s="150">
        <v>0</v>
      </c>
      <c r="C19" s="150">
        <v>0</v>
      </c>
      <c r="D19" s="150">
        <v>0</v>
      </c>
      <c r="E19" s="150">
        <v>0</v>
      </c>
      <c r="F19" s="167" t="s">
        <v>365</v>
      </c>
      <c r="G19" s="166">
        <v>11700</v>
      </c>
      <c r="H19" s="150">
        <v>0</v>
      </c>
      <c r="I19" s="166">
        <v>0</v>
      </c>
      <c r="J19" s="150">
        <v>0</v>
      </c>
      <c r="K19" s="159"/>
    </row>
    <row r="20" spans="1:11" ht="12.75">
      <c r="A20" s="166" t="s">
        <v>521</v>
      </c>
      <c r="B20" s="150">
        <v>500</v>
      </c>
      <c r="C20" s="45">
        <v>594</v>
      </c>
      <c r="D20" s="150">
        <v>450</v>
      </c>
      <c r="E20" s="45">
        <v>1167</v>
      </c>
      <c r="F20" s="167" t="s">
        <v>351</v>
      </c>
      <c r="G20" s="166">
        <v>0</v>
      </c>
      <c r="H20" s="150">
        <v>0</v>
      </c>
      <c r="I20" s="166">
        <v>0</v>
      </c>
      <c r="J20" s="150">
        <v>850</v>
      </c>
      <c r="K20" s="159"/>
    </row>
    <row r="21" spans="1:11" ht="12.75">
      <c r="A21" s="166" t="s">
        <v>101</v>
      </c>
      <c r="B21" s="150">
        <v>73197</v>
      </c>
      <c r="C21" s="150">
        <v>69197</v>
      </c>
      <c r="D21" s="150">
        <v>59670</v>
      </c>
      <c r="E21" s="150">
        <v>59670</v>
      </c>
      <c r="F21" s="167" t="s">
        <v>506</v>
      </c>
      <c r="G21" s="166">
        <v>0</v>
      </c>
      <c r="H21" s="150">
        <v>0</v>
      </c>
      <c r="I21" s="166">
        <v>150</v>
      </c>
      <c r="J21" s="150">
        <v>150</v>
      </c>
      <c r="K21" s="159"/>
    </row>
    <row r="22" spans="1:11" ht="12.75">
      <c r="A22" s="166" t="s">
        <v>353</v>
      </c>
      <c r="B22" s="150">
        <v>515464</v>
      </c>
      <c r="C22" s="150">
        <v>515464</v>
      </c>
      <c r="D22" s="150">
        <v>657853</v>
      </c>
      <c r="E22" s="150">
        <v>657853</v>
      </c>
      <c r="F22" s="167" t="s">
        <v>352</v>
      </c>
      <c r="G22" s="166">
        <v>2535</v>
      </c>
      <c r="H22" s="150">
        <v>0</v>
      </c>
      <c r="I22" s="166">
        <v>2697</v>
      </c>
      <c r="J22" s="150">
        <v>0</v>
      </c>
      <c r="K22" s="159"/>
    </row>
    <row r="23" spans="1:11" ht="12.75">
      <c r="A23" s="45" t="s">
        <v>440</v>
      </c>
      <c r="B23" s="45">
        <v>0</v>
      </c>
      <c r="C23" s="8">
        <v>46364</v>
      </c>
      <c r="D23" s="45">
        <v>0</v>
      </c>
      <c r="E23" s="8">
        <v>0</v>
      </c>
      <c r="F23" s="167" t="s">
        <v>354</v>
      </c>
      <c r="G23" s="166">
        <v>226096</v>
      </c>
      <c r="H23" s="150"/>
      <c r="I23" s="166">
        <v>317000</v>
      </c>
      <c r="J23" s="150">
        <v>291459</v>
      </c>
      <c r="K23" s="159"/>
    </row>
    <row r="24" spans="1:11" ht="13.5" thickBot="1">
      <c r="A24" s="16" t="s">
        <v>438</v>
      </c>
      <c r="B24" s="134">
        <v>0</v>
      </c>
      <c r="C24" s="134">
        <v>6654</v>
      </c>
      <c r="D24" s="134">
        <v>0</v>
      </c>
      <c r="E24" s="134">
        <v>265</v>
      </c>
      <c r="F24" s="169" t="s">
        <v>368</v>
      </c>
      <c r="G24" s="171">
        <v>56453</v>
      </c>
      <c r="H24" s="170">
        <v>43440</v>
      </c>
      <c r="I24" s="171">
        <v>243543</v>
      </c>
      <c r="J24" s="170">
        <v>236760</v>
      </c>
      <c r="K24" s="159"/>
    </row>
    <row r="25" spans="1:11" ht="12.75">
      <c r="A25" s="171" t="s">
        <v>505</v>
      </c>
      <c r="B25" s="170">
        <v>0</v>
      </c>
      <c r="C25" s="170"/>
      <c r="D25" s="170">
        <v>1000000</v>
      </c>
      <c r="E25" s="170">
        <v>1000000</v>
      </c>
      <c r="F25" s="149" t="s">
        <v>439</v>
      </c>
      <c r="G25" s="148"/>
      <c r="H25" s="45">
        <v>6802</v>
      </c>
      <c r="I25" s="148"/>
      <c r="J25" s="45">
        <v>7803</v>
      </c>
      <c r="K25" s="159"/>
    </row>
    <row r="26" spans="1:11" ht="13.5" thickBot="1">
      <c r="A26" s="16" t="s">
        <v>436</v>
      </c>
      <c r="B26" s="134">
        <v>0</v>
      </c>
      <c r="C26" s="134">
        <v>1287</v>
      </c>
      <c r="D26" s="134">
        <v>0</v>
      </c>
      <c r="E26" s="134">
        <v>-4509</v>
      </c>
      <c r="F26" s="16" t="s">
        <v>507</v>
      </c>
      <c r="G26" s="210"/>
      <c r="H26" s="45"/>
      <c r="I26" s="210">
        <v>380200</v>
      </c>
      <c r="J26" s="45">
        <v>0</v>
      </c>
      <c r="K26" s="159"/>
    </row>
    <row r="27" spans="1:11" ht="13.5" thickBot="1">
      <c r="A27" s="151" t="s">
        <v>40</v>
      </c>
      <c r="B27" s="151">
        <f>SUM(B7:B26)</f>
        <v>2145246</v>
      </c>
      <c r="C27" s="151">
        <f>SUM(C7:C26)</f>
        <v>2079544</v>
      </c>
      <c r="D27" s="151">
        <f>SUM(D7:D26)</f>
        <v>3073269</v>
      </c>
      <c r="E27" s="151">
        <f>SUM(E7:E26)</f>
        <v>3089700</v>
      </c>
      <c r="F27" s="16" t="s">
        <v>437</v>
      </c>
      <c r="G27" s="210"/>
      <c r="H27" s="45">
        <v>-20561</v>
      </c>
      <c r="I27" s="210"/>
      <c r="J27" s="45">
        <v>29995</v>
      </c>
      <c r="K27" s="172"/>
    </row>
    <row r="28" spans="1:11" ht="13.5" thickBot="1">
      <c r="A28" s="151" t="s">
        <v>356</v>
      </c>
      <c r="B28" s="151">
        <v>347000</v>
      </c>
      <c r="C28" s="151">
        <v>347000</v>
      </c>
      <c r="D28" s="151">
        <v>28870</v>
      </c>
      <c r="E28" s="151"/>
      <c r="F28" s="151" t="s">
        <v>355</v>
      </c>
      <c r="G28" s="211">
        <f>SUM(G7:G27)</f>
        <v>2492246</v>
      </c>
      <c r="H28" s="211">
        <f>SUM(H7:H27)</f>
        <v>2101202</v>
      </c>
      <c r="I28" s="211">
        <f>SUM(I7:I27)</f>
        <v>3102139</v>
      </c>
      <c r="J28" s="211">
        <f>SUM(J7:J27)</f>
        <v>2614762</v>
      </c>
      <c r="K28" s="159"/>
    </row>
    <row r="29" spans="1:11" ht="12.75">
      <c r="A29" s="156" t="s">
        <v>369</v>
      </c>
      <c r="B29" s="157">
        <v>30000</v>
      </c>
      <c r="C29" s="157">
        <v>30000</v>
      </c>
      <c r="D29" s="157">
        <v>0</v>
      </c>
      <c r="E29" s="157"/>
      <c r="F29" s="158"/>
      <c r="G29" s="158"/>
      <c r="H29" s="158"/>
      <c r="I29" s="158"/>
      <c r="J29" s="158"/>
      <c r="K29" s="159"/>
    </row>
    <row r="30" spans="1:11" ht="13.5" thickBot="1">
      <c r="A30" s="152" t="s">
        <v>371</v>
      </c>
      <c r="B30" s="153">
        <v>317000</v>
      </c>
      <c r="C30" s="153">
        <v>69175</v>
      </c>
      <c r="D30" s="153">
        <v>28870</v>
      </c>
      <c r="E30" s="153"/>
      <c r="F30" s="158"/>
      <c r="G30" s="158"/>
      <c r="H30" s="158"/>
      <c r="I30" s="158"/>
      <c r="J30" s="158"/>
      <c r="K30" s="159"/>
    </row>
    <row r="31" ht="12.75">
      <c r="K31" s="141"/>
    </row>
  </sheetData>
  <mergeCells count="2">
    <mergeCell ref="H1:J1"/>
    <mergeCell ref="B3:L3"/>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3"/>
  <sheetViews>
    <sheetView workbookViewId="0" topLeftCell="A1">
      <selection activeCell="E27" sqref="E27"/>
    </sheetView>
  </sheetViews>
  <sheetFormatPr defaultColWidth="9.140625" defaultRowHeight="12.75"/>
  <cols>
    <col min="1" max="1" width="36.28125" style="0" customWidth="1"/>
    <col min="2" max="5" width="9.28125" style="0" customWidth="1"/>
    <col min="6" max="6" width="36.421875" style="0" customWidth="1"/>
    <col min="7" max="10" width="9.28125" style="0" customWidth="1"/>
  </cols>
  <sheetData>
    <row r="1" spans="8:10" ht="12.75">
      <c r="H1" s="505" t="s">
        <v>455</v>
      </c>
      <c r="I1" s="505"/>
      <c r="J1" s="505"/>
    </row>
    <row r="3" spans="2:10" ht="12.75">
      <c r="B3" s="506" t="s">
        <v>497</v>
      </c>
      <c r="C3" s="506"/>
      <c r="D3" s="506"/>
      <c r="E3" s="506"/>
      <c r="F3" s="506"/>
      <c r="G3" s="506"/>
      <c r="H3" s="506"/>
      <c r="I3" s="506"/>
      <c r="J3" s="506"/>
    </row>
    <row r="4" spans="1:10" ht="12.75">
      <c r="A4" s="141"/>
      <c r="B4" s="141"/>
      <c r="C4" s="141"/>
      <c r="D4" s="141"/>
      <c r="E4" s="141"/>
      <c r="F4" s="141"/>
      <c r="G4" s="141"/>
      <c r="H4" s="141"/>
      <c r="I4" s="141"/>
      <c r="J4" s="141"/>
    </row>
    <row r="5" ht="13.5" thickBot="1"/>
    <row r="6" spans="1:10" ht="24.75" thickBot="1">
      <c r="A6" s="142" t="s">
        <v>335</v>
      </c>
      <c r="B6" s="143" t="s">
        <v>336</v>
      </c>
      <c r="C6" s="143" t="s">
        <v>435</v>
      </c>
      <c r="D6" s="143" t="s">
        <v>495</v>
      </c>
      <c r="E6" s="143" t="s">
        <v>496</v>
      </c>
      <c r="F6" s="144" t="s">
        <v>337</v>
      </c>
      <c r="G6" s="143" t="s">
        <v>336</v>
      </c>
      <c r="H6" s="143" t="s">
        <v>435</v>
      </c>
      <c r="I6" s="143" t="s">
        <v>495</v>
      </c>
      <c r="J6" s="143" t="s">
        <v>496</v>
      </c>
    </row>
    <row r="7" spans="1:10" ht="12.75">
      <c r="A7" s="145" t="s">
        <v>338</v>
      </c>
      <c r="B7" s="44">
        <v>287674</v>
      </c>
      <c r="C7" s="44">
        <v>288825</v>
      </c>
      <c r="D7" s="44">
        <v>321847</v>
      </c>
      <c r="E7" s="44">
        <v>307149</v>
      </c>
      <c r="F7" s="146" t="s">
        <v>278</v>
      </c>
      <c r="G7" s="208">
        <v>994779</v>
      </c>
      <c r="H7" s="8">
        <v>865173</v>
      </c>
      <c r="I7" s="164">
        <v>886541</v>
      </c>
      <c r="J7" s="44">
        <v>851598</v>
      </c>
    </row>
    <row r="8" spans="1:10" ht="12.75">
      <c r="A8" s="148" t="s">
        <v>89</v>
      </c>
      <c r="B8" s="45">
        <v>258000</v>
      </c>
      <c r="C8" s="8">
        <v>301081</v>
      </c>
      <c r="D8" s="45">
        <v>275300</v>
      </c>
      <c r="E8" s="8">
        <v>331341</v>
      </c>
      <c r="F8" s="149" t="s">
        <v>339</v>
      </c>
      <c r="G8" s="208">
        <v>306798</v>
      </c>
      <c r="H8" s="8">
        <v>276080</v>
      </c>
      <c r="I8" s="166">
        <v>283445</v>
      </c>
      <c r="J8" s="45">
        <v>271915</v>
      </c>
    </row>
    <row r="9" spans="1:10" ht="12.75">
      <c r="A9" s="148" t="s">
        <v>340</v>
      </c>
      <c r="B9" s="45">
        <v>700</v>
      </c>
      <c r="C9" s="8">
        <v>1975</v>
      </c>
      <c r="D9" s="150">
        <v>2400</v>
      </c>
      <c r="E9" s="8">
        <v>3693</v>
      </c>
      <c r="F9" s="149" t="s">
        <v>279</v>
      </c>
      <c r="G9" s="8">
        <v>601629</v>
      </c>
      <c r="H9" s="8">
        <v>598004</v>
      </c>
      <c r="I9" s="166">
        <v>653534</v>
      </c>
      <c r="J9" s="45">
        <v>684445</v>
      </c>
    </row>
    <row r="10" spans="1:10" ht="12.75">
      <c r="A10" s="148" t="s">
        <v>341</v>
      </c>
      <c r="B10" s="45">
        <v>4546</v>
      </c>
      <c r="C10" s="45">
        <v>8247</v>
      </c>
      <c r="D10" s="150">
        <v>7046</v>
      </c>
      <c r="E10" s="45">
        <v>8074</v>
      </c>
      <c r="F10" s="149" t="s">
        <v>342</v>
      </c>
      <c r="G10" s="150">
        <v>3500</v>
      </c>
      <c r="H10" s="150">
        <v>8155</v>
      </c>
      <c r="I10" s="166">
        <v>20851</v>
      </c>
      <c r="J10" s="150">
        <v>8995</v>
      </c>
    </row>
    <row r="11" spans="1:10" ht="12.75">
      <c r="A11" s="148" t="s">
        <v>343</v>
      </c>
      <c r="B11" s="45">
        <v>270400</v>
      </c>
      <c r="C11" s="45">
        <v>270852</v>
      </c>
      <c r="D11" s="150">
        <v>117645</v>
      </c>
      <c r="E11" s="45">
        <v>119132</v>
      </c>
      <c r="F11" s="7" t="s">
        <v>434</v>
      </c>
      <c r="G11" s="8">
        <v>32494</v>
      </c>
      <c r="H11" s="8">
        <v>46365</v>
      </c>
      <c r="I11" s="8">
        <v>0</v>
      </c>
      <c r="J11" s="8">
        <v>0</v>
      </c>
    </row>
    <row r="12" spans="1:10" ht="12.75">
      <c r="A12" s="148" t="s">
        <v>345</v>
      </c>
      <c r="B12" s="45">
        <v>0</v>
      </c>
      <c r="C12" s="45">
        <v>0</v>
      </c>
      <c r="D12" s="45">
        <v>0</v>
      </c>
      <c r="E12" s="45">
        <v>0</v>
      </c>
      <c r="F12" s="149" t="s">
        <v>344</v>
      </c>
      <c r="G12" s="150">
        <v>17505</v>
      </c>
      <c r="H12" s="150">
        <v>16413</v>
      </c>
      <c r="I12" s="166">
        <v>18470</v>
      </c>
      <c r="J12" s="150">
        <v>22740</v>
      </c>
    </row>
    <row r="13" spans="1:10" ht="12.75">
      <c r="A13" s="148" t="s">
        <v>347</v>
      </c>
      <c r="B13" s="45">
        <v>634190</v>
      </c>
      <c r="C13" s="45">
        <v>475171</v>
      </c>
      <c r="D13" s="150">
        <v>517015</v>
      </c>
      <c r="E13" s="45">
        <v>538985</v>
      </c>
      <c r="F13" s="149" t="s">
        <v>346</v>
      </c>
      <c r="G13" s="150">
        <v>26960</v>
      </c>
      <c r="H13" s="8">
        <v>26755</v>
      </c>
      <c r="I13" s="166">
        <v>32566</v>
      </c>
      <c r="J13" s="45">
        <v>30673</v>
      </c>
    </row>
    <row r="14" spans="1:12" ht="12.75">
      <c r="A14" s="148" t="s">
        <v>349</v>
      </c>
      <c r="B14" s="45">
        <v>17500</v>
      </c>
      <c r="C14" s="45">
        <v>13859</v>
      </c>
      <c r="D14" s="150">
        <v>17065</v>
      </c>
      <c r="E14" s="45">
        <v>1611</v>
      </c>
      <c r="F14" s="149" t="s">
        <v>348</v>
      </c>
      <c r="G14" s="150">
        <v>827</v>
      </c>
      <c r="H14" s="8">
        <v>234</v>
      </c>
      <c r="I14" s="166">
        <v>1437</v>
      </c>
      <c r="J14" s="45">
        <v>495</v>
      </c>
      <c r="K14" s="224"/>
      <c r="L14" s="141"/>
    </row>
    <row r="15" spans="1:10" ht="12.75">
      <c r="A15" s="148" t="s">
        <v>350</v>
      </c>
      <c r="B15" s="45">
        <v>500</v>
      </c>
      <c r="C15" s="45">
        <v>0</v>
      </c>
      <c r="D15" s="45">
        <v>450</v>
      </c>
      <c r="E15" s="45">
        <v>437</v>
      </c>
      <c r="F15" s="149" t="s">
        <v>67</v>
      </c>
      <c r="G15" s="45">
        <v>39733</v>
      </c>
      <c r="H15" s="45">
        <v>31906</v>
      </c>
      <c r="I15" s="45">
        <v>9500</v>
      </c>
      <c r="J15" s="45">
        <v>7794</v>
      </c>
    </row>
    <row r="16" spans="1:10" ht="12.75">
      <c r="A16" s="148" t="s">
        <v>101</v>
      </c>
      <c r="B16" s="45">
        <v>47976</v>
      </c>
      <c r="C16" s="45">
        <v>43976</v>
      </c>
      <c r="D16" s="45">
        <v>59670</v>
      </c>
      <c r="E16" s="45">
        <v>59670</v>
      </c>
      <c r="F16" s="149" t="s">
        <v>351</v>
      </c>
      <c r="G16" s="45">
        <v>0</v>
      </c>
      <c r="H16" s="45">
        <v>0</v>
      </c>
      <c r="I16" s="45">
        <v>0</v>
      </c>
      <c r="J16" s="45">
        <v>850</v>
      </c>
    </row>
    <row r="17" spans="1:10" ht="12.75">
      <c r="A17" s="148" t="s">
        <v>353</v>
      </c>
      <c r="B17" s="45">
        <v>494315</v>
      </c>
      <c r="C17" s="45">
        <v>494315</v>
      </c>
      <c r="D17" s="45">
        <v>640879</v>
      </c>
      <c r="E17" s="45">
        <v>640879</v>
      </c>
      <c r="F17" s="149" t="s">
        <v>352</v>
      </c>
      <c r="G17" s="45">
        <v>2535</v>
      </c>
      <c r="H17" s="45">
        <v>0</v>
      </c>
      <c r="I17" s="45">
        <v>2697</v>
      </c>
      <c r="J17" s="45">
        <v>0</v>
      </c>
    </row>
    <row r="18" spans="1:10" ht="12.75">
      <c r="A18" s="45" t="s">
        <v>440</v>
      </c>
      <c r="B18" s="45">
        <v>0</v>
      </c>
      <c r="C18" s="8">
        <v>46364</v>
      </c>
      <c r="D18" s="45">
        <v>0</v>
      </c>
      <c r="E18" s="8">
        <v>0</v>
      </c>
      <c r="F18" s="149" t="s">
        <v>354</v>
      </c>
      <c r="G18" s="45">
        <v>226096</v>
      </c>
      <c r="H18" s="45">
        <v>0</v>
      </c>
      <c r="I18" s="45">
        <v>317000</v>
      </c>
      <c r="J18" s="45">
        <v>291459</v>
      </c>
    </row>
    <row r="19" spans="1:10" ht="12.75">
      <c r="A19" s="45"/>
      <c r="B19" s="45"/>
      <c r="C19" s="45"/>
      <c r="D19" s="45"/>
      <c r="E19" s="45"/>
      <c r="F19" s="149"/>
      <c r="G19" s="45"/>
      <c r="H19" s="45"/>
      <c r="I19" s="45"/>
      <c r="J19" s="45"/>
    </row>
    <row r="20" spans="1:10" ht="13.5" thickBot="1">
      <c r="A20" s="16" t="s">
        <v>436</v>
      </c>
      <c r="B20" s="134">
        <v>0</v>
      </c>
      <c r="C20" s="134">
        <v>1287</v>
      </c>
      <c r="D20" s="134">
        <v>0</v>
      </c>
      <c r="E20" s="134">
        <v>-4509</v>
      </c>
      <c r="F20" s="16" t="s">
        <v>437</v>
      </c>
      <c r="G20" s="134"/>
      <c r="H20" s="8">
        <v>-20561</v>
      </c>
      <c r="I20" s="134"/>
      <c r="J20" s="8">
        <v>29995</v>
      </c>
    </row>
    <row r="21" spans="1:10" ht="13.5" thickBot="1">
      <c r="A21" s="151" t="s">
        <v>40</v>
      </c>
      <c r="B21" s="151">
        <f>SUM(B7:B20)</f>
        <v>2015801</v>
      </c>
      <c r="C21" s="151">
        <f>SUM(C7:C20)</f>
        <v>1945952</v>
      </c>
      <c r="D21" s="151">
        <f>SUM(D7:D20)</f>
        <v>1959317</v>
      </c>
      <c r="E21" s="151">
        <f>SUM(E7:E20)</f>
        <v>2006462</v>
      </c>
      <c r="F21" s="151" t="s">
        <v>355</v>
      </c>
      <c r="G21" s="151">
        <f>SUM(G7:G20)</f>
        <v>2252856</v>
      </c>
      <c r="H21" s="151">
        <f>SUM(H7:H20)</f>
        <v>1848524</v>
      </c>
      <c r="I21" s="151">
        <f>SUM(I7:I20)</f>
        <v>2226041</v>
      </c>
      <c r="J21" s="151">
        <f>SUM(J7:J20)</f>
        <v>2200959</v>
      </c>
    </row>
    <row r="22" spans="1:5" ht="13.5" thickBot="1">
      <c r="A22" s="151" t="s">
        <v>356</v>
      </c>
      <c r="B22" s="151">
        <v>239226</v>
      </c>
      <c r="C22" s="151">
        <v>239226</v>
      </c>
      <c r="D22" s="151">
        <v>266724</v>
      </c>
      <c r="E22" s="151">
        <v>194497</v>
      </c>
    </row>
    <row r="23" spans="1:5" ht="13.5" thickBot="1">
      <c r="A23" s="152" t="s">
        <v>357</v>
      </c>
      <c r="B23" s="153">
        <v>317000</v>
      </c>
      <c r="C23" s="153">
        <v>69175</v>
      </c>
      <c r="D23" s="153">
        <v>28870</v>
      </c>
      <c r="E23" s="153"/>
    </row>
  </sheetData>
  <mergeCells count="2">
    <mergeCell ref="H1:J1"/>
    <mergeCell ref="B3:J3"/>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L21"/>
  <sheetViews>
    <sheetView workbookViewId="0" topLeftCell="A1">
      <selection activeCell="E20" sqref="E20"/>
    </sheetView>
  </sheetViews>
  <sheetFormatPr defaultColWidth="9.140625" defaultRowHeight="12.75"/>
  <cols>
    <col min="1" max="1" width="36.421875" style="0" customWidth="1"/>
    <col min="2" max="5" width="9.28125" style="0" customWidth="1"/>
    <col min="6" max="6" width="36.421875" style="0" customWidth="1"/>
    <col min="7" max="10" width="9.28125" style="0" customWidth="1"/>
  </cols>
  <sheetData>
    <row r="1" spans="8:10" ht="12.75">
      <c r="H1" s="505" t="s">
        <v>457</v>
      </c>
      <c r="I1" s="505"/>
      <c r="J1" s="505"/>
    </row>
    <row r="3" ht="12.75">
      <c r="B3" s="154" t="s">
        <v>498</v>
      </c>
    </row>
    <row r="5" ht="13.5" thickBot="1"/>
    <row r="6" spans="1:10" ht="24.75" thickBot="1">
      <c r="A6" s="142" t="s">
        <v>335</v>
      </c>
      <c r="B6" s="143" t="s">
        <v>336</v>
      </c>
      <c r="C6" s="143" t="s">
        <v>435</v>
      </c>
      <c r="D6" s="143" t="s">
        <v>495</v>
      </c>
      <c r="E6" s="143" t="s">
        <v>496</v>
      </c>
      <c r="F6" s="144" t="s">
        <v>337</v>
      </c>
      <c r="G6" s="143" t="s">
        <v>336</v>
      </c>
      <c r="H6" s="143" t="s">
        <v>435</v>
      </c>
      <c r="I6" s="143" t="s">
        <v>495</v>
      </c>
      <c r="J6" s="143" t="s">
        <v>496</v>
      </c>
    </row>
    <row r="7" spans="1:10" ht="12.75">
      <c r="A7" s="148" t="s">
        <v>358</v>
      </c>
      <c r="B7" s="44">
        <v>21500</v>
      </c>
      <c r="C7" s="44">
        <v>20338</v>
      </c>
      <c r="D7" s="44">
        <v>21800</v>
      </c>
      <c r="E7" s="44">
        <v>21456</v>
      </c>
      <c r="F7" s="149" t="s">
        <v>67</v>
      </c>
      <c r="G7" s="44">
        <v>16718</v>
      </c>
      <c r="H7" s="44">
        <v>26216</v>
      </c>
      <c r="I7" s="44">
        <v>44071</v>
      </c>
      <c r="J7" s="44">
        <v>28805</v>
      </c>
    </row>
    <row r="8" spans="1:10" ht="12.75">
      <c r="A8" s="148" t="s">
        <v>359</v>
      </c>
      <c r="B8" s="45">
        <v>8252</v>
      </c>
      <c r="C8" s="45">
        <v>8252</v>
      </c>
      <c r="D8" s="45">
        <v>0</v>
      </c>
      <c r="E8" s="45">
        <v>0</v>
      </c>
      <c r="F8" s="149" t="s">
        <v>360</v>
      </c>
      <c r="G8" s="45">
        <v>27651</v>
      </c>
      <c r="H8" s="8">
        <v>39813</v>
      </c>
      <c r="I8" s="45">
        <v>19483</v>
      </c>
      <c r="J8" s="8">
        <v>20621</v>
      </c>
    </row>
    <row r="9" spans="1:10" ht="12.75">
      <c r="A9" s="148" t="s">
        <v>361</v>
      </c>
      <c r="B9" s="45">
        <v>28900</v>
      </c>
      <c r="C9" s="45">
        <v>240</v>
      </c>
      <c r="D9" s="45">
        <v>65500</v>
      </c>
      <c r="E9" s="45">
        <v>29990</v>
      </c>
      <c r="F9" s="149" t="s">
        <v>192</v>
      </c>
      <c r="G9" s="45">
        <v>120368</v>
      </c>
      <c r="H9" s="8">
        <v>136407</v>
      </c>
      <c r="I9" s="45">
        <v>179093</v>
      </c>
      <c r="J9" s="8">
        <v>110107</v>
      </c>
    </row>
    <row r="10" spans="1:12" ht="12.75">
      <c r="A10" s="155" t="s">
        <v>362</v>
      </c>
      <c r="B10" s="45">
        <v>0</v>
      </c>
      <c r="C10" s="45">
        <v>0</v>
      </c>
      <c r="D10" s="45">
        <v>0</v>
      </c>
      <c r="E10" s="45">
        <v>0</v>
      </c>
      <c r="F10" s="149" t="s">
        <v>363</v>
      </c>
      <c r="G10" s="45">
        <v>6500</v>
      </c>
      <c r="H10" s="45">
        <v>0</v>
      </c>
      <c r="I10" s="45">
        <v>9558</v>
      </c>
      <c r="J10" s="45">
        <v>9557</v>
      </c>
      <c r="K10" s="224"/>
      <c r="L10" s="141"/>
    </row>
    <row r="11" spans="1:10" ht="12.75">
      <c r="A11" s="148" t="s">
        <v>364</v>
      </c>
      <c r="B11" s="45">
        <v>18623</v>
      </c>
      <c r="C11" s="45">
        <v>31665</v>
      </c>
      <c r="D11" s="45">
        <v>0</v>
      </c>
      <c r="E11" s="45">
        <v>1592</v>
      </c>
      <c r="F11" s="149" t="s">
        <v>365</v>
      </c>
      <c r="G11" s="45">
        <v>11700</v>
      </c>
      <c r="H11" s="45">
        <v>0</v>
      </c>
      <c r="I11" s="45">
        <v>0</v>
      </c>
      <c r="J11" s="45">
        <v>0</v>
      </c>
    </row>
    <row r="12" spans="1:10" ht="12.75">
      <c r="A12" s="148" t="s">
        <v>366</v>
      </c>
      <c r="B12" s="45">
        <v>5800</v>
      </c>
      <c r="C12" s="45">
        <v>19479</v>
      </c>
      <c r="D12" s="45">
        <v>9678</v>
      </c>
      <c r="E12" s="45">
        <v>12231</v>
      </c>
      <c r="F12" s="149" t="s">
        <v>351</v>
      </c>
      <c r="G12" s="45">
        <v>0</v>
      </c>
      <c r="H12" s="45">
        <v>0</v>
      </c>
      <c r="I12" s="45">
        <v>0</v>
      </c>
      <c r="J12" s="45">
        <v>0</v>
      </c>
    </row>
    <row r="13" spans="1:10" ht="12.75">
      <c r="A13" s="148" t="s">
        <v>367</v>
      </c>
      <c r="B13" s="45">
        <v>0</v>
      </c>
      <c r="C13" s="45">
        <v>0</v>
      </c>
      <c r="D13" s="45">
        <v>0</v>
      </c>
      <c r="E13" s="45">
        <v>0</v>
      </c>
      <c r="F13" s="17" t="s">
        <v>509</v>
      </c>
      <c r="G13" s="45">
        <v>0</v>
      </c>
      <c r="H13" s="8">
        <v>0</v>
      </c>
      <c r="I13" s="45">
        <v>150</v>
      </c>
      <c r="J13" s="8">
        <v>150</v>
      </c>
    </row>
    <row r="14" spans="1:10" ht="12.75">
      <c r="A14" s="148" t="s">
        <v>522</v>
      </c>
      <c r="B14" s="45">
        <v>0</v>
      </c>
      <c r="C14" s="45">
        <v>594</v>
      </c>
      <c r="D14" s="45">
        <v>0</v>
      </c>
      <c r="E14" s="45">
        <v>730</v>
      </c>
      <c r="F14" s="17" t="s">
        <v>368</v>
      </c>
      <c r="G14" s="45">
        <v>56453</v>
      </c>
      <c r="H14" s="8">
        <v>43440</v>
      </c>
      <c r="I14" s="45">
        <v>243543</v>
      </c>
      <c r="J14" s="8">
        <v>236760</v>
      </c>
    </row>
    <row r="15" spans="1:10" ht="12.75">
      <c r="A15" s="148" t="s">
        <v>101</v>
      </c>
      <c r="B15" s="45">
        <v>25221</v>
      </c>
      <c r="C15" s="45">
        <v>25221</v>
      </c>
      <c r="D15" s="45">
        <v>0</v>
      </c>
      <c r="E15" s="45">
        <v>0</v>
      </c>
      <c r="F15" s="149" t="s">
        <v>439</v>
      </c>
      <c r="G15" s="45"/>
      <c r="H15" s="8">
        <v>6802</v>
      </c>
      <c r="I15" s="45">
        <v>0</v>
      </c>
      <c r="J15" s="45">
        <v>7803</v>
      </c>
    </row>
    <row r="16" spans="1:10" ht="12.75">
      <c r="A16" s="148" t="s">
        <v>353</v>
      </c>
      <c r="B16" s="45">
        <v>21149</v>
      </c>
      <c r="C16" s="45">
        <v>21149</v>
      </c>
      <c r="D16" s="45">
        <v>16974</v>
      </c>
      <c r="E16" s="45">
        <v>16974</v>
      </c>
      <c r="F16" s="45" t="s">
        <v>507</v>
      </c>
      <c r="G16" s="45"/>
      <c r="H16" s="45"/>
      <c r="I16" s="45">
        <v>380200</v>
      </c>
      <c r="J16" s="45">
        <v>0</v>
      </c>
    </row>
    <row r="17" spans="1:10" ht="12.75">
      <c r="A17" s="16" t="s">
        <v>438</v>
      </c>
      <c r="B17" s="46">
        <v>0</v>
      </c>
      <c r="C17" s="46">
        <v>6654</v>
      </c>
      <c r="D17" s="46">
        <v>0</v>
      </c>
      <c r="E17" s="46">
        <v>265</v>
      </c>
      <c r="F17" s="141"/>
      <c r="G17" s="46"/>
      <c r="H17" s="46"/>
      <c r="I17" s="46"/>
      <c r="J17" s="46"/>
    </row>
    <row r="18" spans="1:10" ht="13.5" thickBot="1">
      <c r="A18" s="16" t="s">
        <v>508</v>
      </c>
      <c r="B18" s="134">
        <v>0</v>
      </c>
      <c r="C18" s="134">
        <v>0</v>
      </c>
      <c r="D18" s="134">
        <v>1000000</v>
      </c>
      <c r="E18" s="134">
        <v>1000000</v>
      </c>
      <c r="F18" s="134"/>
      <c r="G18" s="134"/>
      <c r="H18" s="134"/>
      <c r="I18" s="134"/>
      <c r="J18" s="134"/>
    </row>
    <row r="19" spans="1:10" ht="13.5" thickBot="1">
      <c r="A19" s="151" t="s">
        <v>40</v>
      </c>
      <c r="B19" s="151">
        <f>SUM(B7:B18)</f>
        <v>129445</v>
      </c>
      <c r="C19" s="151">
        <f>SUM(C7:C18)</f>
        <v>133592</v>
      </c>
      <c r="D19" s="151">
        <f>SUM(D7:D18)</f>
        <v>1113952</v>
      </c>
      <c r="E19" s="151">
        <f>SUM(E7:E18)</f>
        <v>1083238</v>
      </c>
      <c r="F19" s="151" t="s">
        <v>355</v>
      </c>
      <c r="G19" s="151">
        <f>SUM(G7:G18)</f>
        <v>239390</v>
      </c>
      <c r="H19" s="151">
        <f>SUM(H7:H18)</f>
        <v>252678</v>
      </c>
      <c r="I19" s="151">
        <f>SUM(I7:I18)</f>
        <v>876098</v>
      </c>
      <c r="J19" s="151">
        <f>SUM(J7:J18)</f>
        <v>413803</v>
      </c>
    </row>
    <row r="20" spans="1:5" ht="13.5" thickBot="1">
      <c r="A20" s="151" t="s">
        <v>356</v>
      </c>
      <c r="B20" s="151">
        <v>107774</v>
      </c>
      <c r="C20" s="151">
        <v>107774</v>
      </c>
      <c r="D20" s="151">
        <v>-237854</v>
      </c>
      <c r="E20" s="151">
        <v>-669435</v>
      </c>
    </row>
    <row r="21" spans="1:5" ht="12.75">
      <c r="A21" s="156" t="s">
        <v>369</v>
      </c>
      <c r="B21" s="157">
        <v>30000</v>
      </c>
      <c r="C21" s="157">
        <v>30000</v>
      </c>
      <c r="D21" s="157">
        <v>0</v>
      </c>
      <c r="E21" s="157">
        <v>0</v>
      </c>
    </row>
  </sheetData>
  <mergeCells count="1">
    <mergeCell ref="H1:J1"/>
  </mergeCells>
  <printOptions/>
  <pageMargins left="0.75" right="0.75" top="1" bottom="1" header="0.5" footer="0.5"/>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3:AF55"/>
  <sheetViews>
    <sheetView workbookViewId="0" topLeftCell="I29">
      <selection activeCell="J29" sqref="J29"/>
    </sheetView>
  </sheetViews>
  <sheetFormatPr defaultColWidth="9.140625" defaultRowHeight="12.75"/>
  <cols>
    <col min="1" max="1" width="6.8515625" style="0" customWidth="1"/>
    <col min="2" max="2" width="21.140625" style="0" customWidth="1"/>
    <col min="3" max="39" width="7.140625" style="0" customWidth="1"/>
  </cols>
  <sheetData>
    <row r="3" ht="12.75">
      <c r="R3" t="s">
        <v>55</v>
      </c>
    </row>
    <row r="5" spans="1:17" ht="12.75">
      <c r="A5" s="492" t="s">
        <v>511</v>
      </c>
      <c r="B5" s="492"/>
      <c r="C5" s="492"/>
      <c r="D5" s="492"/>
      <c r="E5" s="492"/>
      <c r="F5" s="492"/>
      <c r="G5" s="492"/>
      <c r="H5" s="492"/>
      <c r="I5" s="492"/>
      <c r="J5" s="492"/>
      <c r="K5" s="492"/>
      <c r="L5" s="492"/>
      <c r="M5" s="492"/>
      <c r="N5" s="492"/>
      <c r="O5" s="492"/>
      <c r="P5" s="492"/>
      <c r="Q5" s="492"/>
    </row>
    <row r="6" ht="27.75" customHeight="1" thickBot="1"/>
    <row r="7" spans="2:32" ht="13.5" hidden="1" thickBot="1">
      <c r="B7" s="158"/>
      <c r="C7" s="174" t="s">
        <v>396</v>
      </c>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5"/>
      <c r="AE7" s="175"/>
      <c r="AF7" s="175"/>
    </row>
    <row r="8" spans="1:32" ht="42.75" customHeight="1" thickBot="1">
      <c r="A8" s="489" t="s">
        <v>303</v>
      </c>
      <c r="B8" s="176" t="s">
        <v>58</v>
      </c>
      <c r="C8" s="491" t="s">
        <v>397</v>
      </c>
      <c r="D8" s="478"/>
      <c r="E8" s="479"/>
      <c r="F8" s="491" t="s">
        <v>398</v>
      </c>
      <c r="G8" s="478"/>
      <c r="H8" s="479"/>
      <c r="I8" s="507" t="s">
        <v>399</v>
      </c>
      <c r="J8" s="508"/>
      <c r="K8" s="487"/>
      <c r="L8" s="507" t="s">
        <v>400</v>
      </c>
      <c r="M8" s="508"/>
      <c r="N8" s="487"/>
      <c r="O8" s="488" t="s">
        <v>401</v>
      </c>
      <c r="P8" s="508"/>
      <c r="Q8" s="512"/>
      <c r="R8" s="508" t="s">
        <v>577</v>
      </c>
      <c r="S8" s="508"/>
      <c r="T8" s="512"/>
      <c r="U8" s="507" t="s">
        <v>578</v>
      </c>
      <c r="V8" s="508"/>
      <c r="W8" s="509"/>
      <c r="X8" s="513" t="s">
        <v>422</v>
      </c>
      <c r="Y8" s="514"/>
      <c r="Z8" s="515"/>
      <c r="AA8" s="508" t="s">
        <v>425</v>
      </c>
      <c r="AB8" s="508"/>
      <c r="AC8" s="509"/>
      <c r="AD8" s="510" t="s">
        <v>402</v>
      </c>
      <c r="AE8" s="511"/>
      <c r="AF8" s="512"/>
    </row>
    <row r="9" spans="1:32" ht="34.5" thickBot="1">
      <c r="A9" s="490"/>
      <c r="B9" s="177"/>
      <c r="C9" s="178" t="s">
        <v>426</v>
      </c>
      <c r="D9" s="178" t="s">
        <v>499</v>
      </c>
      <c r="E9" s="178" t="s">
        <v>500</v>
      </c>
      <c r="F9" s="178" t="s">
        <v>426</v>
      </c>
      <c r="G9" s="178" t="s">
        <v>499</v>
      </c>
      <c r="H9" s="178" t="s">
        <v>500</v>
      </c>
      <c r="I9" s="178" t="s">
        <v>426</v>
      </c>
      <c r="J9" s="178" t="s">
        <v>499</v>
      </c>
      <c r="K9" s="178" t="s">
        <v>500</v>
      </c>
      <c r="L9" s="178" t="s">
        <v>426</v>
      </c>
      <c r="M9" s="178" t="s">
        <v>499</v>
      </c>
      <c r="N9" s="178" t="s">
        <v>500</v>
      </c>
      <c r="O9" s="178" t="s">
        <v>426</v>
      </c>
      <c r="P9" s="178" t="s">
        <v>499</v>
      </c>
      <c r="Q9" s="178" t="s">
        <v>500</v>
      </c>
      <c r="R9" s="178" t="s">
        <v>426</v>
      </c>
      <c r="S9" s="178" t="s">
        <v>499</v>
      </c>
      <c r="T9" s="178" t="s">
        <v>500</v>
      </c>
      <c r="U9" s="178" t="s">
        <v>426</v>
      </c>
      <c r="V9" s="178" t="s">
        <v>499</v>
      </c>
      <c r="W9" s="178" t="s">
        <v>500</v>
      </c>
      <c r="X9" s="178" t="s">
        <v>426</v>
      </c>
      <c r="Y9" s="178" t="s">
        <v>499</v>
      </c>
      <c r="Z9" s="178" t="s">
        <v>500</v>
      </c>
      <c r="AA9" s="178" t="s">
        <v>426</v>
      </c>
      <c r="AB9" s="178" t="s">
        <v>499</v>
      </c>
      <c r="AC9" s="178" t="s">
        <v>500</v>
      </c>
      <c r="AD9" s="178" t="s">
        <v>426</v>
      </c>
      <c r="AE9" s="178" t="s">
        <v>499</v>
      </c>
      <c r="AF9" s="178" t="s">
        <v>500</v>
      </c>
    </row>
    <row r="10" spans="1:32" ht="13.5" thickBot="1">
      <c r="A10" s="290"/>
      <c r="B10" s="177"/>
      <c r="C10" s="178"/>
      <c r="D10" s="178"/>
      <c r="E10" s="178"/>
      <c r="F10" s="178"/>
      <c r="G10" s="178"/>
      <c r="H10" s="178"/>
      <c r="I10" s="178"/>
      <c r="J10" s="178"/>
      <c r="K10" s="178"/>
      <c r="L10" s="292"/>
      <c r="M10" s="292"/>
      <c r="N10" s="293"/>
      <c r="O10" s="294"/>
      <c r="P10" s="294"/>
      <c r="Q10" s="294"/>
      <c r="R10" s="295"/>
      <c r="S10" s="292"/>
      <c r="T10" s="292"/>
      <c r="U10" s="292"/>
      <c r="V10" s="292"/>
      <c r="W10" s="293"/>
      <c r="X10" s="294"/>
      <c r="Y10" s="294"/>
      <c r="Z10" s="294"/>
      <c r="AA10" s="286"/>
      <c r="AB10" s="178"/>
      <c r="AC10" s="298"/>
      <c r="AD10" s="294"/>
      <c r="AE10" s="294"/>
      <c r="AF10" s="294"/>
    </row>
    <row r="11" spans="1:32" ht="13.5" thickBot="1">
      <c r="A11" s="291" t="s">
        <v>294</v>
      </c>
      <c r="B11" s="185" t="s">
        <v>411</v>
      </c>
      <c r="C11" s="180">
        <v>185938</v>
      </c>
      <c r="D11" s="180">
        <v>213463</v>
      </c>
      <c r="E11" s="180">
        <v>190070</v>
      </c>
      <c r="F11" s="180">
        <v>60855</v>
      </c>
      <c r="G11" s="180">
        <v>69030</v>
      </c>
      <c r="H11" s="180">
        <v>61398</v>
      </c>
      <c r="I11" s="180">
        <v>208761</v>
      </c>
      <c r="J11" s="180">
        <v>223788</v>
      </c>
      <c r="K11" s="180">
        <v>269054</v>
      </c>
      <c r="L11" s="180"/>
      <c r="M11" s="180">
        <v>1046</v>
      </c>
      <c r="N11" s="199">
        <v>1255</v>
      </c>
      <c r="O11" s="272">
        <f>C11+F11+I11+L11</f>
        <v>455554</v>
      </c>
      <c r="P11" s="272">
        <f>D11+G11+J11+M11</f>
        <v>507327</v>
      </c>
      <c r="Q11" s="272">
        <f>E11+H11+K11+N11</f>
        <v>521777</v>
      </c>
      <c r="R11" s="296">
        <v>6528</v>
      </c>
      <c r="S11" s="180">
        <v>10000</v>
      </c>
      <c r="T11" s="180">
        <v>9264</v>
      </c>
      <c r="U11" s="180"/>
      <c r="V11" s="180"/>
      <c r="W11" s="199"/>
      <c r="X11" s="297">
        <f>O11+R11+U11</f>
        <v>462082</v>
      </c>
      <c r="Y11" s="297">
        <f>P11+S11+V11</f>
        <v>517327</v>
      </c>
      <c r="Z11" s="297">
        <f>Q11+T11+W11</f>
        <v>531041</v>
      </c>
      <c r="AA11" s="265">
        <v>-6920</v>
      </c>
      <c r="AB11" s="180"/>
      <c r="AC11" s="199">
        <v>4116</v>
      </c>
      <c r="AD11" s="269">
        <f>X11+AA11</f>
        <v>455162</v>
      </c>
      <c r="AE11" s="269">
        <f>Y11+AB11</f>
        <v>517327</v>
      </c>
      <c r="AF11" s="269">
        <f>Z11+AC11</f>
        <v>535157</v>
      </c>
    </row>
    <row r="12" spans="1:32" ht="13.5" thickBot="1">
      <c r="A12" s="428"/>
      <c r="B12" s="185" t="s">
        <v>410</v>
      </c>
      <c r="C12" s="183"/>
      <c r="D12" s="183"/>
      <c r="E12" s="183"/>
      <c r="F12" s="183"/>
      <c r="G12" s="183"/>
      <c r="H12" s="183"/>
      <c r="I12" s="183"/>
      <c r="J12" s="183"/>
      <c r="K12" s="183"/>
      <c r="L12" s="183"/>
      <c r="M12" s="183"/>
      <c r="N12" s="197">
        <v>209</v>
      </c>
      <c r="O12" s="278"/>
      <c r="P12" s="278"/>
      <c r="Q12" s="272">
        <f>E12+H12+K12+N12</f>
        <v>209</v>
      </c>
      <c r="R12" s="271"/>
      <c r="S12" s="183"/>
      <c r="T12" s="183"/>
      <c r="U12" s="197"/>
      <c r="V12" s="197"/>
      <c r="W12" s="197"/>
      <c r="X12" s="299"/>
      <c r="Y12" s="299"/>
      <c r="Z12" s="297">
        <f>Q12+T12+W12</f>
        <v>209</v>
      </c>
      <c r="AA12" s="228"/>
      <c r="AB12" s="183"/>
      <c r="AC12" s="197"/>
      <c r="AD12" s="300"/>
      <c r="AE12" s="300"/>
      <c r="AF12" s="269">
        <f>Z12+AC12</f>
        <v>209</v>
      </c>
    </row>
    <row r="13" spans="1:32" ht="12.75" customHeight="1" thickBot="1">
      <c r="A13" s="251"/>
      <c r="B13" s="285"/>
      <c r="C13" s="183"/>
      <c r="D13" s="183"/>
      <c r="E13" s="183"/>
      <c r="F13" s="183"/>
      <c r="G13" s="183"/>
      <c r="H13" s="183"/>
      <c r="I13" s="183"/>
      <c r="J13" s="183"/>
      <c r="K13" s="183"/>
      <c r="L13" s="183"/>
      <c r="M13" s="183"/>
      <c r="N13" s="197"/>
      <c r="O13" s="278"/>
      <c r="P13" s="278"/>
      <c r="Q13" s="278"/>
      <c r="R13" s="271"/>
      <c r="S13" s="183"/>
      <c r="T13" s="183"/>
      <c r="U13" s="197"/>
      <c r="V13" s="197"/>
      <c r="W13" s="197"/>
      <c r="X13" s="299"/>
      <c r="Y13" s="299"/>
      <c r="Z13" s="299"/>
      <c r="AA13" s="228"/>
      <c r="AB13" s="183"/>
      <c r="AC13" s="197"/>
      <c r="AD13" s="300"/>
      <c r="AE13" s="300"/>
      <c r="AF13" s="300"/>
    </row>
    <row r="14" spans="1:32" ht="23.25" customHeight="1" thickBot="1">
      <c r="A14" s="314"/>
      <c r="B14" s="191" t="s">
        <v>514</v>
      </c>
      <c r="C14" s="192">
        <f>C11</f>
        <v>185938</v>
      </c>
      <c r="D14" s="192">
        <f aca="true" t="shared" si="0" ref="D14:AF14">D11</f>
        <v>213463</v>
      </c>
      <c r="E14" s="192">
        <f t="shared" si="0"/>
        <v>190070</v>
      </c>
      <c r="F14" s="192">
        <f t="shared" si="0"/>
        <v>60855</v>
      </c>
      <c r="G14" s="192">
        <f t="shared" si="0"/>
        <v>69030</v>
      </c>
      <c r="H14" s="192">
        <f t="shared" si="0"/>
        <v>61398</v>
      </c>
      <c r="I14" s="192">
        <f t="shared" si="0"/>
        <v>208761</v>
      </c>
      <c r="J14" s="192">
        <f t="shared" si="0"/>
        <v>223788</v>
      </c>
      <c r="K14" s="192">
        <f t="shared" si="0"/>
        <v>269054</v>
      </c>
      <c r="L14" s="192">
        <f t="shared" si="0"/>
        <v>0</v>
      </c>
      <c r="M14" s="192">
        <f t="shared" si="0"/>
        <v>1046</v>
      </c>
      <c r="N14" s="192">
        <f t="shared" si="0"/>
        <v>1255</v>
      </c>
      <c r="O14" s="192">
        <f t="shared" si="0"/>
        <v>455554</v>
      </c>
      <c r="P14" s="192">
        <f t="shared" si="0"/>
        <v>507327</v>
      </c>
      <c r="Q14" s="192">
        <f t="shared" si="0"/>
        <v>521777</v>
      </c>
      <c r="R14" s="192">
        <f t="shared" si="0"/>
        <v>6528</v>
      </c>
      <c r="S14" s="192">
        <f t="shared" si="0"/>
        <v>10000</v>
      </c>
      <c r="T14" s="192">
        <f t="shared" si="0"/>
        <v>9264</v>
      </c>
      <c r="U14" s="192">
        <f t="shared" si="0"/>
        <v>0</v>
      </c>
      <c r="V14" s="192">
        <f t="shared" si="0"/>
        <v>0</v>
      </c>
      <c r="W14" s="192">
        <f t="shared" si="0"/>
        <v>0</v>
      </c>
      <c r="X14" s="192">
        <f t="shared" si="0"/>
        <v>462082</v>
      </c>
      <c r="Y14" s="192">
        <f t="shared" si="0"/>
        <v>517327</v>
      </c>
      <c r="Z14" s="192">
        <f t="shared" si="0"/>
        <v>531041</v>
      </c>
      <c r="AA14" s="192">
        <f t="shared" si="0"/>
        <v>-6920</v>
      </c>
      <c r="AB14" s="192">
        <f t="shared" si="0"/>
        <v>0</v>
      </c>
      <c r="AC14" s="192">
        <f t="shared" si="0"/>
        <v>4116</v>
      </c>
      <c r="AD14" s="192">
        <f t="shared" si="0"/>
        <v>455162</v>
      </c>
      <c r="AE14" s="192">
        <f t="shared" si="0"/>
        <v>517327</v>
      </c>
      <c r="AF14" s="192">
        <f t="shared" si="0"/>
        <v>535157</v>
      </c>
    </row>
    <row r="15" spans="1:32" ht="12.75" customHeight="1" thickBot="1">
      <c r="A15" s="184"/>
      <c r="B15" s="287"/>
      <c r="C15" s="181"/>
      <c r="D15" s="181"/>
      <c r="E15" s="181"/>
      <c r="F15" s="181"/>
      <c r="G15" s="181"/>
      <c r="H15" s="181"/>
      <c r="I15" s="181"/>
      <c r="J15" s="181"/>
      <c r="K15" s="181"/>
      <c r="L15" s="181"/>
      <c r="M15" s="181"/>
      <c r="N15" s="181"/>
      <c r="O15" s="288"/>
      <c r="P15" s="288"/>
      <c r="Q15" s="289"/>
      <c r="R15" s="202"/>
      <c r="S15" s="181"/>
      <c r="T15" s="181"/>
      <c r="U15" s="196"/>
      <c r="V15" s="196"/>
      <c r="W15" s="196"/>
      <c r="X15" s="277"/>
      <c r="Y15" s="277"/>
      <c r="Z15" s="277"/>
      <c r="AA15" s="195"/>
      <c r="AB15" s="181"/>
      <c r="AC15" s="196"/>
      <c r="AD15" s="302">
        <f aca="true" t="shared" si="1" ref="AD15:AF48">X15+AA15</f>
        <v>0</v>
      </c>
      <c r="AE15" s="302">
        <f>Y15+AB15</f>
        <v>0</v>
      </c>
      <c r="AF15" s="302">
        <f>Z15+AC15</f>
        <v>0</v>
      </c>
    </row>
    <row r="16" spans="1:32" ht="13.5" thickBot="1">
      <c r="A16" s="179" t="s">
        <v>296</v>
      </c>
      <c r="B16" s="185" t="s">
        <v>413</v>
      </c>
      <c r="C16" s="180">
        <v>498</v>
      </c>
      <c r="D16" s="180">
        <v>518</v>
      </c>
      <c r="E16" s="180">
        <v>518</v>
      </c>
      <c r="F16" s="180">
        <v>126</v>
      </c>
      <c r="G16" s="180">
        <v>148</v>
      </c>
      <c r="H16" s="180">
        <v>157</v>
      </c>
      <c r="I16" s="180">
        <v>364</v>
      </c>
      <c r="J16" s="180">
        <v>567</v>
      </c>
      <c r="K16" s="180">
        <v>578</v>
      </c>
      <c r="L16" s="181">
        <v>0</v>
      </c>
      <c r="M16" s="181">
        <v>25</v>
      </c>
      <c r="N16" s="181">
        <v>5</v>
      </c>
      <c r="O16" s="203">
        <f>C16+F16+I16+L16</f>
        <v>988</v>
      </c>
      <c r="P16" s="203">
        <f aca="true" t="shared" si="2" ref="P16:P45">D16+G16+J16+M16</f>
        <v>1258</v>
      </c>
      <c r="Q16" s="268">
        <f>E16+H16+K16+N16</f>
        <v>1258</v>
      </c>
      <c r="R16" s="202"/>
      <c r="S16" s="181"/>
      <c r="T16" s="181"/>
      <c r="U16" s="196"/>
      <c r="V16" s="196"/>
      <c r="W16" s="196"/>
      <c r="X16" s="276">
        <f aca="true" t="shared" si="3" ref="X16:Z45">O16+R16+U16</f>
        <v>988</v>
      </c>
      <c r="Y16" s="276">
        <f t="shared" si="3"/>
        <v>1258</v>
      </c>
      <c r="Z16" s="276">
        <f t="shared" si="3"/>
        <v>1258</v>
      </c>
      <c r="AA16" s="273"/>
      <c r="AB16" s="180"/>
      <c r="AC16" s="199"/>
      <c r="AD16" s="269">
        <f t="shared" si="1"/>
        <v>988</v>
      </c>
      <c r="AE16" s="269">
        <f t="shared" si="1"/>
        <v>1258</v>
      </c>
      <c r="AF16" s="269">
        <f t="shared" si="1"/>
        <v>1258</v>
      </c>
    </row>
    <row r="17" spans="1:32" ht="13.5" thickBot="1">
      <c r="A17" s="179"/>
      <c r="B17" s="185"/>
      <c r="C17" s="180"/>
      <c r="D17" s="180"/>
      <c r="E17" s="180"/>
      <c r="F17" s="180"/>
      <c r="G17" s="180"/>
      <c r="H17" s="180"/>
      <c r="I17" s="180"/>
      <c r="J17" s="180"/>
      <c r="K17" s="180"/>
      <c r="L17" s="181"/>
      <c r="M17" s="181"/>
      <c r="N17" s="181"/>
      <c r="O17" s="203"/>
      <c r="P17" s="203"/>
      <c r="Q17" s="268"/>
      <c r="R17" s="202"/>
      <c r="S17" s="181"/>
      <c r="T17" s="181"/>
      <c r="U17" s="196"/>
      <c r="V17" s="196"/>
      <c r="W17" s="196"/>
      <c r="X17" s="276"/>
      <c r="Y17" s="276"/>
      <c r="Z17" s="276"/>
      <c r="AA17" s="273"/>
      <c r="AB17" s="180"/>
      <c r="AC17" s="199"/>
      <c r="AD17" s="269">
        <f t="shared" si="1"/>
        <v>0</v>
      </c>
      <c r="AE17" s="269">
        <f t="shared" si="1"/>
        <v>0</v>
      </c>
      <c r="AF17" s="269">
        <f t="shared" si="1"/>
        <v>0</v>
      </c>
    </row>
    <row r="18" spans="1:32" ht="13.5" thickBot="1">
      <c r="A18" s="179" t="s">
        <v>297</v>
      </c>
      <c r="B18" s="185" t="s">
        <v>414</v>
      </c>
      <c r="C18" s="180">
        <v>110319</v>
      </c>
      <c r="D18" s="180">
        <v>134220</v>
      </c>
      <c r="E18" s="180">
        <v>120361</v>
      </c>
      <c r="F18" s="180">
        <v>32491</v>
      </c>
      <c r="G18" s="180">
        <v>43937</v>
      </c>
      <c r="H18" s="180">
        <v>39009</v>
      </c>
      <c r="I18" s="180">
        <v>141467</v>
      </c>
      <c r="J18" s="180">
        <v>179196</v>
      </c>
      <c r="K18" s="180">
        <v>144310</v>
      </c>
      <c r="L18" s="181">
        <v>881207</v>
      </c>
      <c r="M18" s="181">
        <v>109159</v>
      </c>
      <c r="N18" s="181">
        <v>97890</v>
      </c>
      <c r="O18" s="203">
        <f aca="true" t="shared" si="4" ref="O18:Q24">C18+F18+I18+L18</f>
        <v>1165484</v>
      </c>
      <c r="P18" s="203">
        <f t="shared" si="2"/>
        <v>466512</v>
      </c>
      <c r="Q18" s="268">
        <f t="shared" si="4"/>
        <v>401570</v>
      </c>
      <c r="R18" s="202">
        <v>141857</v>
      </c>
      <c r="S18" s="181">
        <v>161804</v>
      </c>
      <c r="T18" s="181">
        <v>84396</v>
      </c>
      <c r="U18" s="196">
        <v>6802</v>
      </c>
      <c r="V18" s="196">
        <v>9558</v>
      </c>
      <c r="W18" s="196">
        <v>18360</v>
      </c>
      <c r="X18" s="276">
        <f t="shared" si="3"/>
        <v>1314143</v>
      </c>
      <c r="Y18" s="276">
        <f t="shared" si="3"/>
        <v>637874</v>
      </c>
      <c r="Z18" s="276">
        <f t="shared" si="3"/>
        <v>504326</v>
      </c>
      <c r="AA18" s="273">
        <v>29082</v>
      </c>
      <c r="AB18" s="180">
        <v>943440</v>
      </c>
      <c r="AC18" s="199">
        <v>534229</v>
      </c>
      <c r="AD18" s="269">
        <f t="shared" si="1"/>
        <v>1343225</v>
      </c>
      <c r="AE18" s="269">
        <f t="shared" si="1"/>
        <v>1581314</v>
      </c>
      <c r="AF18" s="269">
        <f t="shared" si="1"/>
        <v>1038555</v>
      </c>
    </row>
    <row r="19" spans="1:32" ht="13.5" thickBot="1">
      <c r="A19" s="179"/>
      <c r="B19" s="186" t="s">
        <v>415</v>
      </c>
      <c r="C19" s="182"/>
      <c r="D19" s="182"/>
      <c r="E19" s="182"/>
      <c r="F19" s="182"/>
      <c r="G19" s="182"/>
      <c r="H19" s="182"/>
      <c r="I19" s="182"/>
      <c r="J19" s="182"/>
      <c r="K19" s="182"/>
      <c r="L19" s="180">
        <v>26755</v>
      </c>
      <c r="M19" s="180">
        <v>32566</v>
      </c>
      <c r="N19" s="180">
        <v>30673</v>
      </c>
      <c r="O19" s="203">
        <f t="shared" si="4"/>
        <v>26755</v>
      </c>
      <c r="P19" s="203">
        <f t="shared" si="2"/>
        <v>32566</v>
      </c>
      <c r="Q19" s="268">
        <f t="shared" si="4"/>
        <v>30673</v>
      </c>
      <c r="R19" s="265"/>
      <c r="S19" s="180"/>
      <c r="T19" s="180"/>
      <c r="U19" s="198"/>
      <c r="V19" s="198"/>
      <c r="W19" s="198"/>
      <c r="X19" s="276">
        <f t="shared" si="3"/>
        <v>26755</v>
      </c>
      <c r="Y19" s="276">
        <f t="shared" si="3"/>
        <v>32566</v>
      </c>
      <c r="Z19" s="276">
        <f t="shared" si="3"/>
        <v>30673</v>
      </c>
      <c r="AA19" s="274"/>
      <c r="AB19" s="182"/>
      <c r="AC19" s="198"/>
      <c r="AD19" s="269">
        <f t="shared" si="1"/>
        <v>26755</v>
      </c>
      <c r="AE19" s="269">
        <f t="shared" si="1"/>
        <v>32566</v>
      </c>
      <c r="AF19" s="269">
        <f t="shared" si="1"/>
        <v>30673</v>
      </c>
    </row>
    <row r="20" spans="1:32" ht="13.5" thickBot="1">
      <c r="A20" s="179"/>
      <c r="B20" s="186" t="s">
        <v>458</v>
      </c>
      <c r="C20" s="182"/>
      <c r="D20" s="182"/>
      <c r="E20" s="182"/>
      <c r="F20" s="182"/>
      <c r="G20" s="182"/>
      <c r="H20" s="182"/>
      <c r="I20" s="182"/>
      <c r="J20" s="182"/>
      <c r="K20" s="182"/>
      <c r="L20" s="180">
        <v>24568</v>
      </c>
      <c r="M20" s="180">
        <v>38250</v>
      </c>
      <c r="N20" s="180">
        <v>28874</v>
      </c>
      <c r="O20" s="203">
        <f t="shared" si="4"/>
        <v>24568</v>
      </c>
      <c r="P20" s="203">
        <f t="shared" si="2"/>
        <v>38250</v>
      </c>
      <c r="Q20" s="268">
        <f t="shared" si="4"/>
        <v>28874</v>
      </c>
      <c r="R20" s="265"/>
      <c r="S20" s="180"/>
      <c r="T20" s="180"/>
      <c r="U20" s="198"/>
      <c r="V20" s="198"/>
      <c r="W20" s="198"/>
      <c r="X20" s="276">
        <f t="shared" si="3"/>
        <v>24568</v>
      </c>
      <c r="Y20" s="276">
        <f t="shared" si="3"/>
        <v>38250</v>
      </c>
      <c r="Z20" s="276">
        <f t="shared" si="3"/>
        <v>28874</v>
      </c>
      <c r="AA20" s="274">
        <v>-14358</v>
      </c>
      <c r="AB20" s="182">
        <v>2697</v>
      </c>
      <c r="AC20" s="198">
        <v>6010</v>
      </c>
      <c r="AD20" s="269">
        <f t="shared" si="1"/>
        <v>10210</v>
      </c>
      <c r="AE20" s="269">
        <f t="shared" si="1"/>
        <v>40947</v>
      </c>
      <c r="AF20" s="269">
        <f t="shared" si="1"/>
        <v>34884</v>
      </c>
    </row>
    <row r="21" spans="1:32" ht="13.5" thickBot="1">
      <c r="A21" s="179"/>
      <c r="B21" s="186" t="s">
        <v>423</v>
      </c>
      <c r="C21" s="182"/>
      <c r="D21" s="182"/>
      <c r="E21" s="182"/>
      <c r="F21" s="182"/>
      <c r="G21" s="182"/>
      <c r="H21" s="182"/>
      <c r="I21" s="182"/>
      <c r="J21" s="182"/>
      <c r="K21" s="182"/>
      <c r="L21" s="182"/>
      <c r="M21" s="182"/>
      <c r="N21" s="182"/>
      <c r="O21" s="203">
        <f t="shared" si="4"/>
        <v>0</v>
      </c>
      <c r="P21" s="203">
        <f t="shared" si="2"/>
        <v>0</v>
      </c>
      <c r="Q21" s="268">
        <f t="shared" si="4"/>
        <v>0</v>
      </c>
      <c r="R21" s="270"/>
      <c r="S21" s="182"/>
      <c r="T21" s="182"/>
      <c r="U21" s="198"/>
      <c r="V21" s="198"/>
      <c r="W21" s="198"/>
      <c r="X21" s="276">
        <f t="shared" si="3"/>
        <v>0</v>
      </c>
      <c r="Y21" s="276">
        <f t="shared" si="3"/>
        <v>0</v>
      </c>
      <c r="Z21" s="276">
        <f t="shared" si="3"/>
        <v>0</v>
      </c>
      <c r="AA21" s="274">
        <v>0</v>
      </c>
      <c r="AB21" s="182">
        <v>317000</v>
      </c>
      <c r="AC21" s="198">
        <v>291459</v>
      </c>
      <c r="AD21" s="269">
        <f t="shared" si="1"/>
        <v>0</v>
      </c>
      <c r="AE21" s="269">
        <f t="shared" si="1"/>
        <v>317000</v>
      </c>
      <c r="AF21" s="269">
        <f t="shared" si="1"/>
        <v>291459</v>
      </c>
    </row>
    <row r="22" spans="1:32" ht="13.5" thickBot="1">
      <c r="A22" s="179"/>
      <c r="B22" s="186" t="s">
        <v>424</v>
      </c>
      <c r="C22" s="182"/>
      <c r="D22" s="182"/>
      <c r="E22" s="182"/>
      <c r="F22" s="182"/>
      <c r="G22" s="182"/>
      <c r="H22" s="182"/>
      <c r="I22" s="182"/>
      <c r="J22" s="182"/>
      <c r="K22" s="182"/>
      <c r="L22" s="182"/>
      <c r="M22" s="182"/>
      <c r="N22" s="182"/>
      <c r="O22" s="203">
        <f t="shared" si="4"/>
        <v>0</v>
      </c>
      <c r="P22" s="203">
        <f t="shared" si="2"/>
        <v>0</v>
      </c>
      <c r="Q22" s="268">
        <f t="shared" si="4"/>
        <v>0</v>
      </c>
      <c r="R22" s="270"/>
      <c r="S22" s="182"/>
      <c r="T22" s="182"/>
      <c r="U22" s="198"/>
      <c r="V22" s="198"/>
      <c r="W22" s="198"/>
      <c r="X22" s="276">
        <f t="shared" si="3"/>
        <v>0</v>
      </c>
      <c r="Y22" s="276">
        <f t="shared" si="3"/>
        <v>0</v>
      </c>
      <c r="Z22" s="276">
        <f t="shared" si="3"/>
        <v>0</v>
      </c>
      <c r="AA22" s="274">
        <v>43440</v>
      </c>
      <c r="AB22" s="182">
        <v>243543</v>
      </c>
      <c r="AC22" s="198">
        <v>236760</v>
      </c>
      <c r="AD22" s="269">
        <f t="shared" si="1"/>
        <v>43440</v>
      </c>
      <c r="AE22" s="269">
        <f t="shared" si="1"/>
        <v>243543</v>
      </c>
      <c r="AF22" s="269">
        <f t="shared" si="1"/>
        <v>236760</v>
      </c>
    </row>
    <row r="23" spans="1:32" ht="13.5" thickBot="1">
      <c r="A23" s="179"/>
      <c r="B23" s="186" t="s">
        <v>416</v>
      </c>
      <c r="C23" s="182"/>
      <c r="D23" s="182"/>
      <c r="E23" s="182"/>
      <c r="F23" s="182"/>
      <c r="G23" s="182"/>
      <c r="H23" s="182"/>
      <c r="I23" s="182"/>
      <c r="J23" s="182"/>
      <c r="K23" s="182"/>
      <c r="L23" s="182">
        <v>422043</v>
      </c>
      <c r="M23" s="182">
        <v>38343</v>
      </c>
      <c r="N23" s="182">
        <v>38343</v>
      </c>
      <c r="O23" s="203">
        <f t="shared" si="4"/>
        <v>422043</v>
      </c>
      <c r="P23" s="203">
        <f t="shared" si="2"/>
        <v>38343</v>
      </c>
      <c r="Q23" s="268">
        <f t="shared" si="4"/>
        <v>38343</v>
      </c>
      <c r="R23" s="270"/>
      <c r="S23" s="182"/>
      <c r="T23" s="182"/>
      <c r="U23" s="198"/>
      <c r="V23" s="198"/>
      <c r="W23" s="198"/>
      <c r="X23" s="276">
        <f t="shared" si="3"/>
        <v>422043</v>
      </c>
      <c r="Y23" s="276">
        <f t="shared" si="3"/>
        <v>38343</v>
      </c>
      <c r="Z23" s="276">
        <f t="shared" si="3"/>
        <v>38343</v>
      </c>
      <c r="AA23" s="274"/>
      <c r="AB23" s="182"/>
      <c r="AC23" s="198"/>
      <c r="AD23" s="269">
        <f t="shared" si="1"/>
        <v>422043</v>
      </c>
      <c r="AE23" s="269">
        <f t="shared" si="1"/>
        <v>38343</v>
      </c>
      <c r="AF23" s="269">
        <f t="shared" si="1"/>
        <v>38343</v>
      </c>
    </row>
    <row r="24" spans="1:32" ht="13.5" thickBot="1">
      <c r="A24" s="187"/>
      <c r="B24" s="186" t="s">
        <v>417</v>
      </c>
      <c r="C24" s="182"/>
      <c r="D24" s="182"/>
      <c r="E24" s="182"/>
      <c r="F24" s="182"/>
      <c r="G24" s="182"/>
      <c r="H24" s="182"/>
      <c r="I24" s="182"/>
      <c r="J24" s="182"/>
      <c r="K24" s="182"/>
      <c r="L24" s="182">
        <v>407841</v>
      </c>
      <c r="M24" s="182"/>
      <c r="N24" s="182"/>
      <c r="O24" s="203">
        <f t="shared" si="4"/>
        <v>407841</v>
      </c>
      <c r="P24" s="203">
        <f t="shared" si="2"/>
        <v>0</v>
      </c>
      <c r="Q24" s="268">
        <f t="shared" si="4"/>
        <v>0</v>
      </c>
      <c r="R24" s="270"/>
      <c r="S24" s="182"/>
      <c r="T24" s="182"/>
      <c r="U24" s="198"/>
      <c r="V24" s="198"/>
      <c r="W24" s="198"/>
      <c r="X24" s="276">
        <f t="shared" si="3"/>
        <v>407841</v>
      </c>
      <c r="Y24" s="276">
        <f t="shared" si="3"/>
        <v>0</v>
      </c>
      <c r="Z24" s="276">
        <f t="shared" si="3"/>
        <v>0</v>
      </c>
      <c r="AA24" s="274"/>
      <c r="AB24" s="182"/>
      <c r="AC24" s="198"/>
      <c r="AD24" s="269">
        <f t="shared" si="1"/>
        <v>407841</v>
      </c>
      <c r="AE24" s="269">
        <f t="shared" si="1"/>
        <v>0</v>
      </c>
      <c r="AF24" s="269">
        <f t="shared" si="1"/>
        <v>0</v>
      </c>
    </row>
    <row r="25" spans="1:32" ht="13.5" thickBot="1">
      <c r="A25" s="187"/>
      <c r="B25" s="186"/>
      <c r="C25" s="182"/>
      <c r="D25" s="182"/>
      <c r="E25" s="182"/>
      <c r="F25" s="182"/>
      <c r="G25" s="182"/>
      <c r="H25" s="182"/>
      <c r="I25" s="182"/>
      <c r="J25" s="182"/>
      <c r="K25" s="182"/>
      <c r="L25" s="182"/>
      <c r="M25" s="182"/>
      <c r="N25" s="182"/>
      <c r="O25" s="203"/>
      <c r="P25" s="203"/>
      <c r="Q25" s="268"/>
      <c r="R25" s="270"/>
      <c r="S25" s="182"/>
      <c r="T25" s="182"/>
      <c r="U25" s="198"/>
      <c r="V25" s="198"/>
      <c r="W25" s="198"/>
      <c r="X25" s="276"/>
      <c r="Y25" s="276"/>
      <c r="Z25" s="276"/>
      <c r="AA25" s="274"/>
      <c r="AB25" s="182"/>
      <c r="AC25" s="198"/>
      <c r="AD25" s="269">
        <f t="shared" si="1"/>
        <v>0</v>
      </c>
      <c r="AE25" s="269">
        <f t="shared" si="1"/>
        <v>0</v>
      </c>
      <c r="AF25" s="269">
        <f t="shared" si="1"/>
        <v>0</v>
      </c>
    </row>
    <row r="26" spans="1:32" ht="13.5" thickBot="1">
      <c r="A26" s="179" t="s">
        <v>287</v>
      </c>
      <c r="B26" s="185" t="s">
        <v>403</v>
      </c>
      <c r="C26" s="180">
        <v>47961</v>
      </c>
      <c r="D26" s="180">
        <v>48616</v>
      </c>
      <c r="E26" s="180">
        <v>48036</v>
      </c>
      <c r="F26" s="180">
        <v>15349</v>
      </c>
      <c r="G26" s="180">
        <v>15416</v>
      </c>
      <c r="H26" s="180">
        <v>15853</v>
      </c>
      <c r="I26" s="180">
        <v>9538</v>
      </c>
      <c r="J26" s="180">
        <v>10667</v>
      </c>
      <c r="K26" s="180">
        <v>13995</v>
      </c>
      <c r="L26" s="180"/>
      <c r="M26" s="180"/>
      <c r="N26" s="180"/>
      <c r="O26" s="203">
        <f>C26+F26+I26+L26</f>
        <v>72848</v>
      </c>
      <c r="P26" s="203">
        <f t="shared" si="2"/>
        <v>74699</v>
      </c>
      <c r="Q26" s="268">
        <f>E26+H26+K26+N26</f>
        <v>77884</v>
      </c>
      <c r="R26" s="265"/>
      <c r="S26" s="180"/>
      <c r="T26" s="180"/>
      <c r="U26" s="199"/>
      <c r="V26" s="199"/>
      <c r="W26" s="199"/>
      <c r="X26" s="276">
        <f t="shared" si="3"/>
        <v>72848</v>
      </c>
      <c r="Y26" s="276">
        <f t="shared" si="3"/>
        <v>74699</v>
      </c>
      <c r="Z26" s="276">
        <f t="shared" si="3"/>
        <v>77884</v>
      </c>
      <c r="AA26" s="273">
        <v>738</v>
      </c>
      <c r="AB26" s="180"/>
      <c r="AC26" s="199"/>
      <c r="AD26" s="269">
        <f t="shared" si="1"/>
        <v>73586</v>
      </c>
      <c r="AE26" s="269">
        <f t="shared" si="1"/>
        <v>74699</v>
      </c>
      <c r="AF26" s="269">
        <f t="shared" si="1"/>
        <v>77884</v>
      </c>
    </row>
    <row r="27" spans="1:32" ht="13.5" thickBot="1">
      <c r="A27" s="179"/>
      <c r="B27" s="185"/>
      <c r="C27" s="180"/>
      <c r="D27" s="180"/>
      <c r="E27" s="180"/>
      <c r="F27" s="180"/>
      <c r="G27" s="180"/>
      <c r="H27" s="180"/>
      <c r="I27" s="180"/>
      <c r="J27" s="180"/>
      <c r="K27" s="180"/>
      <c r="L27" s="181"/>
      <c r="M27" s="181"/>
      <c r="N27" s="181"/>
      <c r="O27" s="203"/>
      <c r="P27" s="203"/>
      <c r="Q27" s="268"/>
      <c r="R27" s="202"/>
      <c r="S27" s="181"/>
      <c r="T27" s="181"/>
      <c r="U27" s="196"/>
      <c r="V27" s="196"/>
      <c r="W27" s="196"/>
      <c r="X27" s="276"/>
      <c r="Y27" s="276"/>
      <c r="Z27" s="276"/>
      <c r="AA27" s="273"/>
      <c r="AB27" s="180"/>
      <c r="AC27" s="199"/>
      <c r="AD27" s="269"/>
      <c r="AE27" s="269"/>
      <c r="AF27" s="269"/>
    </row>
    <row r="28" spans="1:32" ht="13.5" thickBot="1">
      <c r="A28" s="179" t="s">
        <v>288</v>
      </c>
      <c r="B28" s="185" t="s">
        <v>404</v>
      </c>
      <c r="C28" s="180">
        <v>136519</v>
      </c>
      <c r="D28" s="180">
        <v>136452</v>
      </c>
      <c r="E28" s="180">
        <v>133686</v>
      </c>
      <c r="F28" s="180">
        <v>43583</v>
      </c>
      <c r="G28" s="180">
        <v>43157</v>
      </c>
      <c r="H28" s="180">
        <v>41931</v>
      </c>
      <c r="I28" s="180">
        <v>57446</v>
      </c>
      <c r="J28" s="180">
        <v>58796</v>
      </c>
      <c r="K28" s="180">
        <v>46792</v>
      </c>
      <c r="L28" s="181">
        <v>72</v>
      </c>
      <c r="M28" s="181"/>
      <c r="N28" s="181">
        <v>28</v>
      </c>
      <c r="O28" s="203">
        <f>C28+F28+I28+L28</f>
        <v>237620</v>
      </c>
      <c r="P28" s="203">
        <f t="shared" si="2"/>
        <v>238405</v>
      </c>
      <c r="Q28" s="268">
        <f>E28+H28+K28+N28</f>
        <v>222437</v>
      </c>
      <c r="R28" s="202">
        <v>241</v>
      </c>
      <c r="S28" s="181">
        <v>502</v>
      </c>
      <c r="T28" s="181">
        <v>405</v>
      </c>
      <c r="U28" s="196"/>
      <c r="V28" s="196"/>
      <c r="W28" s="196"/>
      <c r="X28" s="276">
        <f t="shared" si="3"/>
        <v>237861</v>
      </c>
      <c r="Y28" s="276">
        <f t="shared" si="3"/>
        <v>238907</v>
      </c>
      <c r="Z28" s="276">
        <f t="shared" si="3"/>
        <v>222842</v>
      </c>
      <c r="AA28" s="273">
        <v>2884</v>
      </c>
      <c r="AB28" s="180"/>
      <c r="AC28" s="199"/>
      <c r="AD28" s="269">
        <f t="shared" si="1"/>
        <v>240745</v>
      </c>
      <c r="AE28" s="269">
        <f t="shared" si="1"/>
        <v>238907</v>
      </c>
      <c r="AF28" s="269">
        <f t="shared" si="1"/>
        <v>222842</v>
      </c>
    </row>
    <row r="29" spans="1:32" ht="13.5" thickBot="1">
      <c r="A29" s="179"/>
      <c r="B29" s="185" t="s">
        <v>410</v>
      </c>
      <c r="C29" s="180"/>
      <c r="D29" s="180"/>
      <c r="E29" s="180"/>
      <c r="F29" s="180"/>
      <c r="G29" s="180"/>
      <c r="H29" s="180"/>
      <c r="I29" s="180"/>
      <c r="J29" s="180"/>
      <c r="K29" s="180"/>
      <c r="L29" s="181"/>
      <c r="M29" s="181"/>
      <c r="N29" s="181">
        <v>28</v>
      </c>
      <c r="O29" s="203"/>
      <c r="P29" s="203"/>
      <c r="Q29" s="268">
        <f>E29+H29+K29+N29</f>
        <v>28</v>
      </c>
      <c r="R29" s="202"/>
      <c r="S29" s="181"/>
      <c r="T29" s="181"/>
      <c r="U29" s="196"/>
      <c r="V29" s="196"/>
      <c r="W29" s="196"/>
      <c r="X29" s="276"/>
      <c r="Y29" s="276"/>
      <c r="Z29" s="276">
        <f t="shared" si="3"/>
        <v>28</v>
      </c>
      <c r="AA29" s="273"/>
      <c r="AB29" s="180"/>
      <c r="AC29" s="199"/>
      <c r="AD29" s="269"/>
      <c r="AE29" s="269"/>
      <c r="AF29" s="269">
        <f t="shared" si="1"/>
        <v>28</v>
      </c>
    </row>
    <row r="30" spans="1:32" ht="13.5" thickBot="1">
      <c r="A30" s="179"/>
      <c r="B30" s="185"/>
      <c r="C30" s="180"/>
      <c r="D30" s="180"/>
      <c r="E30" s="180"/>
      <c r="F30" s="180"/>
      <c r="G30" s="180"/>
      <c r="H30" s="180"/>
      <c r="I30" s="180"/>
      <c r="J30" s="180"/>
      <c r="K30" s="180"/>
      <c r="L30" s="181"/>
      <c r="M30" s="181"/>
      <c r="N30" s="181"/>
      <c r="O30" s="203"/>
      <c r="P30" s="203"/>
      <c r="Q30" s="268"/>
      <c r="R30" s="202"/>
      <c r="S30" s="181"/>
      <c r="T30" s="181"/>
      <c r="U30" s="196"/>
      <c r="V30" s="196"/>
      <c r="W30" s="196"/>
      <c r="X30" s="276"/>
      <c r="Y30" s="276"/>
      <c r="Z30" s="276"/>
      <c r="AA30" s="273"/>
      <c r="AB30" s="180"/>
      <c r="AC30" s="199"/>
      <c r="AD30" s="269"/>
      <c r="AE30" s="269"/>
      <c r="AF30" s="269"/>
    </row>
    <row r="31" spans="1:32" ht="13.5" thickBot="1">
      <c r="A31" s="179" t="s">
        <v>289</v>
      </c>
      <c r="B31" s="185" t="s">
        <v>405</v>
      </c>
      <c r="C31" s="180">
        <v>23144</v>
      </c>
      <c r="D31" s="180">
        <v>0</v>
      </c>
      <c r="E31" s="180"/>
      <c r="F31" s="180">
        <v>7292</v>
      </c>
      <c r="G31" s="180">
        <v>0</v>
      </c>
      <c r="H31" s="180"/>
      <c r="I31" s="180">
        <v>1970</v>
      </c>
      <c r="J31" s="180">
        <v>0</v>
      </c>
      <c r="K31" s="180"/>
      <c r="L31" s="181"/>
      <c r="M31" s="181"/>
      <c r="N31" s="181"/>
      <c r="O31" s="203">
        <f>C31+F31+I31+L31</f>
        <v>32406</v>
      </c>
      <c r="P31" s="203">
        <f t="shared" si="2"/>
        <v>0</v>
      </c>
      <c r="Q31" s="268">
        <f>E31+H31+K31+N31</f>
        <v>0</v>
      </c>
      <c r="R31" s="202"/>
      <c r="S31" s="181"/>
      <c r="T31" s="181"/>
      <c r="U31" s="196"/>
      <c r="V31" s="196"/>
      <c r="W31" s="196"/>
      <c r="X31" s="276">
        <f t="shared" si="3"/>
        <v>32406</v>
      </c>
      <c r="Y31" s="276">
        <f t="shared" si="3"/>
        <v>0</v>
      </c>
      <c r="Z31" s="276">
        <f t="shared" si="3"/>
        <v>0</v>
      </c>
      <c r="AA31" s="273"/>
      <c r="AB31" s="180"/>
      <c r="AC31" s="199"/>
      <c r="AD31" s="269">
        <f t="shared" si="1"/>
        <v>32406</v>
      </c>
      <c r="AE31" s="269">
        <f t="shared" si="1"/>
        <v>0</v>
      </c>
      <c r="AF31" s="269">
        <f t="shared" si="1"/>
        <v>0</v>
      </c>
    </row>
    <row r="32" spans="1:32" ht="13.5" thickBot="1">
      <c r="A32" s="179"/>
      <c r="B32" s="185"/>
      <c r="C32" s="180"/>
      <c r="D32" s="180"/>
      <c r="E32" s="180"/>
      <c r="F32" s="180"/>
      <c r="G32" s="180"/>
      <c r="H32" s="180"/>
      <c r="I32" s="180"/>
      <c r="J32" s="180"/>
      <c r="K32" s="180"/>
      <c r="L32" s="181"/>
      <c r="M32" s="181"/>
      <c r="N32" s="181"/>
      <c r="O32" s="203"/>
      <c r="P32" s="203"/>
      <c r="Q32" s="268"/>
      <c r="R32" s="202"/>
      <c r="S32" s="181"/>
      <c r="T32" s="181"/>
      <c r="U32" s="196"/>
      <c r="V32" s="196"/>
      <c r="W32" s="196"/>
      <c r="X32" s="276"/>
      <c r="Y32" s="276"/>
      <c r="Z32" s="276"/>
      <c r="AA32" s="273"/>
      <c r="AB32" s="180"/>
      <c r="AC32" s="199"/>
      <c r="AD32" s="269"/>
      <c r="AE32" s="269"/>
      <c r="AF32" s="269"/>
    </row>
    <row r="33" spans="1:32" ht="13.5" thickBot="1">
      <c r="A33" s="179" t="s">
        <v>290</v>
      </c>
      <c r="B33" s="185" t="s">
        <v>406</v>
      </c>
      <c r="C33" s="180">
        <v>69004</v>
      </c>
      <c r="D33" s="180">
        <v>69423</v>
      </c>
      <c r="E33" s="180">
        <v>72218</v>
      </c>
      <c r="F33" s="180">
        <v>21883</v>
      </c>
      <c r="G33" s="180">
        <v>22146</v>
      </c>
      <c r="H33" s="180">
        <v>22501</v>
      </c>
      <c r="I33" s="180">
        <v>18120</v>
      </c>
      <c r="J33" s="180">
        <v>10006</v>
      </c>
      <c r="K33" s="180">
        <v>11452</v>
      </c>
      <c r="L33" s="181"/>
      <c r="M33" s="181"/>
      <c r="N33" s="181">
        <v>676</v>
      </c>
      <c r="O33" s="203">
        <f>C33+F33+I33+L33</f>
        <v>109007</v>
      </c>
      <c r="P33" s="203">
        <f t="shared" si="2"/>
        <v>101575</v>
      </c>
      <c r="Q33" s="268">
        <f>E33+H33+K33+N33</f>
        <v>106847</v>
      </c>
      <c r="R33" s="202">
        <v>6591</v>
      </c>
      <c r="S33" s="181">
        <v>3865</v>
      </c>
      <c r="T33" s="181">
        <v>4142</v>
      </c>
      <c r="U33" s="196"/>
      <c r="V33" s="196"/>
      <c r="W33" s="196"/>
      <c r="X33" s="276">
        <f t="shared" si="3"/>
        <v>115598</v>
      </c>
      <c r="Y33" s="276">
        <f t="shared" si="3"/>
        <v>105440</v>
      </c>
      <c r="Z33" s="276">
        <f t="shared" si="3"/>
        <v>110989</v>
      </c>
      <c r="AA33" s="273">
        <v>474</v>
      </c>
      <c r="AB33" s="180"/>
      <c r="AC33" s="199"/>
      <c r="AD33" s="269">
        <f t="shared" si="1"/>
        <v>116072</v>
      </c>
      <c r="AE33" s="269">
        <f t="shared" si="1"/>
        <v>105440</v>
      </c>
      <c r="AF33" s="269">
        <f t="shared" si="1"/>
        <v>110989</v>
      </c>
    </row>
    <row r="34" spans="1:32" ht="13.5" thickBot="1">
      <c r="A34" s="179"/>
      <c r="B34" s="185"/>
      <c r="C34" s="180"/>
      <c r="D34" s="180"/>
      <c r="E34" s="180"/>
      <c r="F34" s="180"/>
      <c r="G34" s="180"/>
      <c r="H34" s="180"/>
      <c r="I34" s="180"/>
      <c r="J34" s="180"/>
      <c r="K34" s="180"/>
      <c r="L34" s="181"/>
      <c r="M34" s="181"/>
      <c r="N34" s="181"/>
      <c r="O34" s="203"/>
      <c r="P34" s="203"/>
      <c r="Q34" s="268"/>
      <c r="R34" s="202"/>
      <c r="S34" s="181"/>
      <c r="T34" s="181"/>
      <c r="U34" s="196"/>
      <c r="V34" s="196"/>
      <c r="W34" s="196"/>
      <c r="X34" s="276"/>
      <c r="Y34" s="276"/>
      <c r="Z34" s="276"/>
      <c r="AA34" s="273"/>
      <c r="AB34" s="180"/>
      <c r="AC34" s="199"/>
      <c r="AD34" s="269"/>
      <c r="AE34" s="269"/>
      <c r="AF34" s="269"/>
    </row>
    <row r="35" spans="1:32" ht="13.5" thickBot="1">
      <c r="A35" s="179" t="s">
        <v>291</v>
      </c>
      <c r="B35" s="185" t="s">
        <v>407</v>
      </c>
      <c r="C35" s="180">
        <v>14017</v>
      </c>
      <c r="D35" s="180">
        <v>14074</v>
      </c>
      <c r="E35" s="180">
        <v>14587</v>
      </c>
      <c r="F35" s="180">
        <v>4498</v>
      </c>
      <c r="G35" s="180">
        <v>4484</v>
      </c>
      <c r="H35" s="180">
        <v>4282</v>
      </c>
      <c r="I35" s="180">
        <v>29277</v>
      </c>
      <c r="J35" s="180">
        <v>38604</v>
      </c>
      <c r="K35" s="180">
        <v>36875</v>
      </c>
      <c r="L35" s="181"/>
      <c r="M35" s="181"/>
      <c r="N35" s="181"/>
      <c r="O35" s="203">
        <f>C35+F35+I35+L35</f>
        <v>47792</v>
      </c>
      <c r="P35" s="203">
        <f t="shared" si="2"/>
        <v>57162</v>
      </c>
      <c r="Q35" s="268">
        <f>E35+H35+K35+N35</f>
        <v>55744</v>
      </c>
      <c r="R35" s="202">
        <v>2893</v>
      </c>
      <c r="S35" s="181">
        <v>2140</v>
      </c>
      <c r="T35" s="181">
        <v>1823</v>
      </c>
      <c r="U35" s="196"/>
      <c r="V35" s="196"/>
      <c r="W35" s="196"/>
      <c r="X35" s="276">
        <f t="shared" si="3"/>
        <v>50685</v>
      </c>
      <c r="Y35" s="276">
        <f t="shared" si="3"/>
        <v>59302</v>
      </c>
      <c r="Z35" s="276">
        <f t="shared" si="3"/>
        <v>57567</v>
      </c>
      <c r="AA35" s="273">
        <v>227</v>
      </c>
      <c r="AB35" s="180"/>
      <c r="AC35" s="199"/>
      <c r="AD35" s="269">
        <f t="shared" si="1"/>
        <v>50912</v>
      </c>
      <c r="AE35" s="269">
        <f t="shared" si="1"/>
        <v>59302</v>
      </c>
      <c r="AF35" s="269">
        <f t="shared" si="1"/>
        <v>57567</v>
      </c>
    </row>
    <row r="36" spans="1:32" ht="13.5" thickBot="1">
      <c r="A36" s="187"/>
      <c r="B36" s="263"/>
      <c r="C36" s="182"/>
      <c r="D36" s="182"/>
      <c r="E36" s="182"/>
      <c r="F36" s="182"/>
      <c r="G36" s="182"/>
      <c r="H36" s="182"/>
      <c r="I36" s="182"/>
      <c r="J36" s="182"/>
      <c r="K36" s="182"/>
      <c r="L36" s="183"/>
      <c r="M36" s="183"/>
      <c r="N36" s="183"/>
      <c r="O36" s="203"/>
      <c r="P36" s="203"/>
      <c r="Q36" s="268"/>
      <c r="R36" s="271"/>
      <c r="S36" s="183"/>
      <c r="T36" s="183"/>
      <c r="U36" s="197"/>
      <c r="V36" s="197"/>
      <c r="W36" s="197"/>
      <c r="X36" s="276"/>
      <c r="Y36" s="276"/>
      <c r="Z36" s="276"/>
      <c r="AA36" s="274"/>
      <c r="AB36" s="182"/>
      <c r="AC36" s="198"/>
      <c r="AD36" s="269"/>
      <c r="AE36" s="269"/>
      <c r="AF36" s="269"/>
    </row>
    <row r="37" spans="1:32" ht="13.5" thickBot="1">
      <c r="A37" s="187" t="s">
        <v>292</v>
      </c>
      <c r="B37" s="263" t="s">
        <v>501</v>
      </c>
      <c r="C37" s="182">
        <v>63787</v>
      </c>
      <c r="D37" s="182">
        <v>60742</v>
      </c>
      <c r="E37" s="182">
        <v>52807</v>
      </c>
      <c r="F37" s="182">
        <v>21228</v>
      </c>
      <c r="G37" s="182">
        <v>19077</v>
      </c>
      <c r="H37" s="182">
        <v>17507</v>
      </c>
      <c r="I37" s="182">
        <v>75781</v>
      </c>
      <c r="J37" s="182">
        <v>85513</v>
      </c>
      <c r="K37" s="182">
        <v>95313</v>
      </c>
      <c r="L37" s="180">
        <v>7757</v>
      </c>
      <c r="M37" s="180">
        <v>0</v>
      </c>
      <c r="N37" s="136"/>
      <c r="O37" s="203">
        <f>C37+F37+I37+L37</f>
        <v>168553</v>
      </c>
      <c r="P37" s="203">
        <f t="shared" si="2"/>
        <v>165332</v>
      </c>
      <c r="Q37" s="268">
        <f>E37+H37+K37+N37</f>
        <v>165627</v>
      </c>
      <c r="R37" s="265">
        <v>3977</v>
      </c>
      <c r="S37" s="180">
        <v>2600</v>
      </c>
      <c r="T37" s="180">
        <v>2774</v>
      </c>
      <c r="U37" s="199"/>
      <c r="V37" s="199"/>
      <c r="W37" s="199"/>
      <c r="X37" s="276">
        <f t="shared" si="3"/>
        <v>172530</v>
      </c>
      <c r="Y37" s="276">
        <f t="shared" si="3"/>
        <v>167932</v>
      </c>
      <c r="Z37" s="276">
        <f t="shared" si="3"/>
        <v>168401</v>
      </c>
      <c r="AA37" s="274">
        <v>-6868</v>
      </c>
      <c r="AB37" s="182"/>
      <c r="AC37" s="198">
        <v>13467</v>
      </c>
      <c r="AD37" s="269">
        <f t="shared" si="1"/>
        <v>165662</v>
      </c>
      <c r="AE37" s="269">
        <f t="shared" si="1"/>
        <v>167932</v>
      </c>
      <c r="AF37" s="269">
        <f>Z37+AC37</f>
        <v>181868</v>
      </c>
    </row>
    <row r="38" spans="1:32" ht="13.5" thickBot="1">
      <c r="A38" s="187"/>
      <c r="B38" s="263"/>
      <c r="C38" s="182"/>
      <c r="D38" s="182"/>
      <c r="E38" s="182"/>
      <c r="F38" s="182"/>
      <c r="G38" s="182"/>
      <c r="H38" s="182"/>
      <c r="I38" s="182"/>
      <c r="J38" s="182"/>
      <c r="K38" s="182"/>
      <c r="L38" s="183"/>
      <c r="M38" s="183"/>
      <c r="N38" s="197"/>
      <c r="O38" s="203"/>
      <c r="P38" s="203"/>
      <c r="Q38" s="268"/>
      <c r="R38" s="271"/>
      <c r="S38" s="183"/>
      <c r="T38" s="183"/>
      <c r="U38" s="197"/>
      <c r="V38" s="197"/>
      <c r="W38" s="197"/>
      <c r="X38" s="276"/>
      <c r="Y38" s="276"/>
      <c r="Z38" s="276"/>
      <c r="AA38" s="274"/>
      <c r="AB38" s="182"/>
      <c r="AC38" s="198"/>
      <c r="AD38" s="269"/>
      <c r="AE38" s="269"/>
      <c r="AF38" s="269"/>
    </row>
    <row r="39" spans="1:32" ht="13.5" thickBot="1">
      <c r="A39" s="187"/>
      <c r="B39" s="263" t="s">
        <v>502</v>
      </c>
      <c r="C39" s="182"/>
      <c r="D39" s="182"/>
      <c r="E39" s="182">
        <v>7693</v>
      </c>
      <c r="F39" s="182"/>
      <c r="G39" s="182"/>
      <c r="H39" s="182">
        <v>2437</v>
      </c>
      <c r="I39" s="182"/>
      <c r="J39" s="182"/>
      <c r="K39" s="182">
        <v>1975</v>
      </c>
      <c r="L39" s="180"/>
      <c r="M39" s="180"/>
      <c r="N39" s="136"/>
      <c r="O39" s="203">
        <f>C39+F39+I39+L39</f>
        <v>0</v>
      </c>
      <c r="P39" s="203">
        <f t="shared" si="2"/>
        <v>0</v>
      </c>
      <c r="Q39" s="268">
        <f>E39+H39+K39+N39</f>
        <v>12105</v>
      </c>
      <c r="R39" s="265"/>
      <c r="S39" s="180"/>
      <c r="T39" s="180">
        <v>364</v>
      </c>
      <c r="U39" s="199"/>
      <c r="V39" s="199"/>
      <c r="W39" s="199"/>
      <c r="X39" s="276">
        <f t="shared" si="3"/>
        <v>0</v>
      </c>
      <c r="Y39" s="276">
        <f t="shared" si="3"/>
        <v>0</v>
      </c>
      <c r="Z39" s="276">
        <f t="shared" si="3"/>
        <v>12469</v>
      </c>
      <c r="AA39" s="274"/>
      <c r="AB39" s="182"/>
      <c r="AC39" s="198"/>
      <c r="AD39" s="269">
        <f t="shared" si="1"/>
        <v>0</v>
      </c>
      <c r="AE39" s="269">
        <f t="shared" si="1"/>
        <v>0</v>
      </c>
      <c r="AF39" s="269">
        <f>Z39+AC39</f>
        <v>12469</v>
      </c>
    </row>
    <row r="40" spans="1:32" ht="13.5" thickBot="1">
      <c r="A40" s="179"/>
      <c r="B40" s="185"/>
      <c r="C40" s="180"/>
      <c r="D40" s="180"/>
      <c r="E40" s="180"/>
      <c r="F40" s="180"/>
      <c r="G40" s="180"/>
      <c r="H40" s="180"/>
      <c r="I40" s="180"/>
      <c r="J40" s="180"/>
      <c r="K40" s="180"/>
      <c r="L40" s="181"/>
      <c r="M40" s="181"/>
      <c r="N40" s="181"/>
      <c r="O40" s="203"/>
      <c r="P40" s="203"/>
      <c r="Q40" s="268"/>
      <c r="R40" s="202"/>
      <c r="S40" s="181"/>
      <c r="T40" s="181"/>
      <c r="U40" s="196"/>
      <c r="V40" s="196"/>
      <c r="W40" s="196"/>
      <c r="X40" s="276"/>
      <c r="Y40" s="276"/>
      <c r="Z40" s="276"/>
      <c r="AA40" s="273"/>
      <c r="AB40" s="180"/>
      <c r="AC40" s="199"/>
      <c r="AD40" s="269"/>
      <c r="AE40" s="269"/>
      <c r="AF40" s="269"/>
    </row>
    <row r="41" spans="1:32" ht="13.5" thickBot="1">
      <c r="A41" s="179" t="s">
        <v>293</v>
      </c>
      <c r="B41" s="185" t="s">
        <v>409</v>
      </c>
      <c r="C41" s="180">
        <v>80819</v>
      </c>
      <c r="D41" s="180">
        <v>71374</v>
      </c>
      <c r="E41" s="180">
        <v>73713</v>
      </c>
      <c r="F41" s="180">
        <v>25530</v>
      </c>
      <c r="G41" s="180">
        <v>22589</v>
      </c>
      <c r="H41" s="180">
        <v>23488</v>
      </c>
      <c r="I41" s="180">
        <v>26600</v>
      </c>
      <c r="J41" s="180">
        <v>15719</v>
      </c>
      <c r="K41" s="180">
        <v>15574</v>
      </c>
      <c r="L41" s="181">
        <v>3754</v>
      </c>
      <c r="M41" s="181">
        <v>1000</v>
      </c>
      <c r="N41" s="181">
        <v>1278</v>
      </c>
      <c r="O41" s="203">
        <f>C41+F41+I41+L41</f>
        <v>136703</v>
      </c>
      <c r="P41" s="203">
        <f t="shared" si="2"/>
        <v>110682</v>
      </c>
      <c r="Q41" s="268">
        <f>E41+H41+K41+N41</f>
        <v>114053</v>
      </c>
      <c r="R41" s="202">
        <v>12041</v>
      </c>
      <c r="S41" s="181">
        <v>17605</v>
      </c>
      <c r="T41" s="181">
        <v>26718</v>
      </c>
      <c r="U41" s="196"/>
      <c r="V41" s="196"/>
      <c r="W41" s="196"/>
      <c r="X41" s="276">
        <f t="shared" si="3"/>
        <v>148744</v>
      </c>
      <c r="Y41" s="276">
        <f t="shared" si="3"/>
        <v>128287</v>
      </c>
      <c r="Z41" s="276">
        <f t="shared" si="3"/>
        <v>140771</v>
      </c>
      <c r="AA41" s="273">
        <v>-278</v>
      </c>
      <c r="AB41" s="180"/>
      <c r="AC41" s="199">
        <v>2769</v>
      </c>
      <c r="AD41" s="269">
        <f t="shared" si="1"/>
        <v>148466</v>
      </c>
      <c r="AE41" s="269">
        <f t="shared" si="1"/>
        <v>128287</v>
      </c>
      <c r="AF41" s="269">
        <f t="shared" si="1"/>
        <v>143540</v>
      </c>
    </row>
    <row r="42" spans="1:32" ht="13.5" thickBot="1">
      <c r="A42" s="179"/>
      <c r="B42" s="185" t="s">
        <v>410</v>
      </c>
      <c r="C42" s="180"/>
      <c r="D42" s="180"/>
      <c r="E42" s="180"/>
      <c r="F42" s="180"/>
      <c r="G42" s="180"/>
      <c r="H42" s="180"/>
      <c r="I42" s="180"/>
      <c r="J42" s="180"/>
      <c r="K42" s="180"/>
      <c r="L42" s="181">
        <v>157</v>
      </c>
      <c r="M42" s="181">
        <v>1000</v>
      </c>
      <c r="N42" s="181">
        <v>216</v>
      </c>
      <c r="O42" s="203">
        <f>C42+F42+I42+L42</f>
        <v>157</v>
      </c>
      <c r="P42" s="203">
        <f t="shared" si="2"/>
        <v>1000</v>
      </c>
      <c r="Q42" s="268">
        <f>E42+H42+K42+N42</f>
        <v>216</v>
      </c>
      <c r="R42" s="202"/>
      <c r="S42" s="181"/>
      <c r="T42" s="181"/>
      <c r="U42" s="196"/>
      <c r="V42" s="196"/>
      <c r="W42" s="196"/>
      <c r="X42" s="276">
        <f t="shared" si="3"/>
        <v>157</v>
      </c>
      <c r="Y42" s="276">
        <f t="shared" si="3"/>
        <v>1000</v>
      </c>
      <c r="Z42" s="276">
        <f t="shared" si="3"/>
        <v>216</v>
      </c>
      <c r="AA42" s="273"/>
      <c r="AB42" s="180"/>
      <c r="AC42" s="199"/>
      <c r="AD42" s="269">
        <f t="shared" si="1"/>
        <v>157</v>
      </c>
      <c r="AE42" s="269">
        <f t="shared" si="1"/>
        <v>1000</v>
      </c>
      <c r="AF42" s="269">
        <f t="shared" si="1"/>
        <v>216</v>
      </c>
    </row>
    <row r="43" spans="1:32" ht="13.5" thickBot="1">
      <c r="A43" s="179"/>
      <c r="B43" s="185"/>
      <c r="C43" s="180"/>
      <c r="D43" s="180"/>
      <c r="E43" s="180"/>
      <c r="F43" s="180"/>
      <c r="G43" s="180"/>
      <c r="H43" s="180"/>
      <c r="I43" s="180"/>
      <c r="J43" s="180"/>
      <c r="K43" s="180"/>
      <c r="L43" s="181"/>
      <c r="M43" s="181"/>
      <c r="N43" s="181"/>
      <c r="O43" s="203"/>
      <c r="P43" s="203"/>
      <c r="Q43" s="268"/>
      <c r="R43" s="202"/>
      <c r="S43" s="181"/>
      <c r="T43" s="181"/>
      <c r="U43" s="196"/>
      <c r="V43" s="196"/>
      <c r="W43" s="196"/>
      <c r="X43" s="276"/>
      <c r="Y43" s="276"/>
      <c r="Z43" s="276"/>
      <c r="AA43" s="273"/>
      <c r="AB43" s="180"/>
      <c r="AC43" s="199"/>
      <c r="AD43" s="269">
        <f t="shared" si="1"/>
        <v>0</v>
      </c>
      <c r="AE43" s="269">
        <f t="shared" si="1"/>
        <v>0</v>
      </c>
      <c r="AF43" s="269">
        <f t="shared" si="1"/>
        <v>0</v>
      </c>
    </row>
    <row r="44" spans="1:32" ht="13.5" thickBot="1">
      <c r="A44" s="179" t="s">
        <v>295</v>
      </c>
      <c r="B44" s="185" t="s">
        <v>412</v>
      </c>
      <c r="C44" s="180">
        <v>133167</v>
      </c>
      <c r="D44" s="180">
        <v>137659</v>
      </c>
      <c r="E44" s="180">
        <v>137909</v>
      </c>
      <c r="F44" s="180">
        <v>43245</v>
      </c>
      <c r="G44" s="180">
        <v>43461</v>
      </c>
      <c r="H44" s="180">
        <v>43352</v>
      </c>
      <c r="I44" s="180">
        <v>86802</v>
      </c>
      <c r="J44" s="180">
        <v>84249</v>
      </c>
      <c r="K44" s="180">
        <v>85126</v>
      </c>
      <c r="L44" s="181">
        <v>35016</v>
      </c>
      <c r="M44" s="181">
        <v>437</v>
      </c>
      <c r="N44" s="181">
        <v>114</v>
      </c>
      <c r="O44" s="203">
        <f>C44+F44+I44+L44</f>
        <v>298230</v>
      </c>
      <c r="P44" s="203">
        <f t="shared" si="2"/>
        <v>265806</v>
      </c>
      <c r="Q44" s="268">
        <f>E44+H44+K44+N44</f>
        <v>266501</v>
      </c>
      <c r="R44" s="202">
        <v>2092</v>
      </c>
      <c r="S44" s="181">
        <v>210</v>
      </c>
      <c r="T44" s="181">
        <v>842</v>
      </c>
      <c r="U44" s="196"/>
      <c r="V44" s="196"/>
      <c r="W44" s="196"/>
      <c r="X44" s="276">
        <f t="shared" si="3"/>
        <v>300322</v>
      </c>
      <c r="Y44" s="276">
        <f t="shared" si="3"/>
        <v>266016</v>
      </c>
      <c r="Z44" s="276">
        <f t="shared" si="3"/>
        <v>267343</v>
      </c>
      <c r="AA44" s="273">
        <v>3540</v>
      </c>
      <c r="AB44" s="180"/>
      <c r="AC44" s="199">
        <v>3633</v>
      </c>
      <c r="AD44" s="269">
        <f t="shared" si="1"/>
        <v>303862</v>
      </c>
      <c r="AE44" s="269">
        <f t="shared" si="1"/>
        <v>266016</v>
      </c>
      <c r="AF44" s="269">
        <f t="shared" si="1"/>
        <v>270976</v>
      </c>
    </row>
    <row r="45" spans="1:32" ht="13.5" thickBot="1">
      <c r="A45" s="179"/>
      <c r="B45" s="185" t="s">
        <v>410</v>
      </c>
      <c r="C45" s="180"/>
      <c r="D45" s="180"/>
      <c r="E45" s="180"/>
      <c r="F45" s="180"/>
      <c r="G45" s="180"/>
      <c r="H45" s="180"/>
      <c r="I45" s="180"/>
      <c r="J45" s="180"/>
      <c r="K45" s="180"/>
      <c r="L45" s="181">
        <v>6</v>
      </c>
      <c r="M45" s="181">
        <v>437</v>
      </c>
      <c r="N45" s="196">
        <v>42</v>
      </c>
      <c r="O45" s="268">
        <f>C45+F45+I45+L45</f>
        <v>6</v>
      </c>
      <c r="P45" s="268">
        <f t="shared" si="2"/>
        <v>437</v>
      </c>
      <c r="Q45" s="268">
        <f>E45+H45+K45+N45</f>
        <v>42</v>
      </c>
      <c r="R45" s="202"/>
      <c r="S45" s="181"/>
      <c r="T45" s="181"/>
      <c r="U45" s="196"/>
      <c r="V45" s="196"/>
      <c r="W45" s="196"/>
      <c r="X45" s="297">
        <f t="shared" si="3"/>
        <v>6</v>
      </c>
      <c r="Y45" s="297">
        <f t="shared" si="3"/>
        <v>437</v>
      </c>
      <c r="Z45" s="297">
        <f t="shared" si="3"/>
        <v>42</v>
      </c>
      <c r="AA45" s="273"/>
      <c r="AB45" s="180"/>
      <c r="AC45" s="199"/>
      <c r="AD45" s="269">
        <f t="shared" si="1"/>
        <v>6</v>
      </c>
      <c r="AE45" s="269">
        <f t="shared" si="1"/>
        <v>437</v>
      </c>
      <c r="AF45" s="269">
        <f t="shared" si="1"/>
        <v>42</v>
      </c>
    </row>
    <row r="46" spans="1:32" ht="13.5" thickBot="1">
      <c r="A46" s="187"/>
      <c r="B46" s="263"/>
      <c r="C46" s="182"/>
      <c r="D46" s="182"/>
      <c r="E46" s="182"/>
      <c r="F46" s="182"/>
      <c r="G46" s="182"/>
      <c r="H46" s="182"/>
      <c r="I46" s="182"/>
      <c r="J46" s="182"/>
      <c r="K46" s="182"/>
      <c r="L46" s="183"/>
      <c r="M46" s="183"/>
      <c r="N46" s="197"/>
      <c r="O46" s="278"/>
      <c r="P46" s="278"/>
      <c r="Q46" s="278"/>
      <c r="R46" s="271"/>
      <c r="S46" s="183"/>
      <c r="T46" s="183"/>
      <c r="U46" s="197"/>
      <c r="V46" s="197"/>
      <c r="W46" s="197"/>
      <c r="X46" s="299"/>
      <c r="Y46" s="299"/>
      <c r="Z46" s="299"/>
      <c r="AA46" s="274"/>
      <c r="AB46" s="182"/>
      <c r="AC46" s="198"/>
      <c r="AD46" s="300">
        <f t="shared" si="1"/>
        <v>0</v>
      </c>
      <c r="AE46" s="300">
        <f t="shared" si="1"/>
        <v>0</v>
      </c>
      <c r="AF46" s="300">
        <f t="shared" si="1"/>
        <v>0</v>
      </c>
    </row>
    <row r="47" spans="1:32" ht="26.25" customHeight="1" thickBot="1">
      <c r="A47" s="303"/>
      <c r="B47" s="191" t="s">
        <v>515</v>
      </c>
      <c r="C47" s="304">
        <f>SUM(C26:C45)-C42-C45-C29</f>
        <v>568418</v>
      </c>
      <c r="D47" s="304">
        <f aca="true" t="shared" si="5" ref="D47:AF47">SUM(D26:D45)-D42-D45-D29</f>
        <v>538340</v>
      </c>
      <c r="E47" s="304">
        <f t="shared" si="5"/>
        <v>540649</v>
      </c>
      <c r="F47" s="304">
        <f t="shared" si="5"/>
        <v>182608</v>
      </c>
      <c r="G47" s="304">
        <f t="shared" si="5"/>
        <v>170330</v>
      </c>
      <c r="H47" s="304">
        <f t="shared" si="5"/>
        <v>171351</v>
      </c>
      <c r="I47" s="304">
        <f t="shared" si="5"/>
        <v>305534</v>
      </c>
      <c r="J47" s="304">
        <f t="shared" si="5"/>
        <v>303554</v>
      </c>
      <c r="K47" s="304">
        <f t="shared" si="5"/>
        <v>307102</v>
      </c>
      <c r="L47" s="304">
        <f t="shared" si="5"/>
        <v>46599</v>
      </c>
      <c r="M47" s="304">
        <f t="shared" si="5"/>
        <v>1437</v>
      </c>
      <c r="N47" s="304">
        <f t="shared" si="5"/>
        <v>2096</v>
      </c>
      <c r="O47" s="304">
        <f t="shared" si="5"/>
        <v>1103159</v>
      </c>
      <c r="P47" s="304">
        <f t="shared" si="5"/>
        <v>1013661</v>
      </c>
      <c r="Q47" s="304">
        <f t="shared" si="5"/>
        <v>1021198</v>
      </c>
      <c r="R47" s="304">
        <f t="shared" si="5"/>
        <v>27835</v>
      </c>
      <c r="S47" s="304">
        <f t="shared" si="5"/>
        <v>26922</v>
      </c>
      <c r="T47" s="304">
        <f t="shared" si="5"/>
        <v>37068</v>
      </c>
      <c r="U47" s="304">
        <f t="shared" si="5"/>
        <v>0</v>
      </c>
      <c r="V47" s="304">
        <f t="shared" si="5"/>
        <v>0</v>
      </c>
      <c r="W47" s="304">
        <f t="shared" si="5"/>
        <v>0</v>
      </c>
      <c r="X47" s="304">
        <f t="shared" si="5"/>
        <v>1130994</v>
      </c>
      <c r="Y47" s="304">
        <f t="shared" si="5"/>
        <v>1040583</v>
      </c>
      <c r="Z47" s="304">
        <f t="shared" si="5"/>
        <v>1058266</v>
      </c>
      <c r="AA47" s="304">
        <f t="shared" si="5"/>
        <v>717</v>
      </c>
      <c r="AB47" s="304">
        <f t="shared" si="5"/>
        <v>0</v>
      </c>
      <c r="AC47" s="304">
        <f t="shared" si="5"/>
        <v>19869</v>
      </c>
      <c r="AD47" s="304">
        <f t="shared" si="5"/>
        <v>1131711</v>
      </c>
      <c r="AE47" s="304">
        <f t="shared" si="5"/>
        <v>1040583</v>
      </c>
      <c r="AF47" s="304">
        <f t="shared" si="5"/>
        <v>1078135</v>
      </c>
    </row>
    <row r="48" spans="1:32" ht="13.5" thickBot="1">
      <c r="A48" s="251"/>
      <c r="B48" s="285"/>
      <c r="C48" s="183"/>
      <c r="D48" s="183"/>
      <c r="E48" s="183"/>
      <c r="F48" s="183"/>
      <c r="G48" s="183"/>
      <c r="H48" s="183"/>
      <c r="I48" s="183"/>
      <c r="J48" s="183"/>
      <c r="K48" s="183"/>
      <c r="L48" s="183"/>
      <c r="M48" s="183"/>
      <c r="N48" s="197"/>
      <c r="O48" s="305"/>
      <c r="P48" s="305"/>
      <c r="Q48" s="305"/>
      <c r="R48" s="271"/>
      <c r="S48" s="183"/>
      <c r="T48" s="183"/>
      <c r="U48" s="197"/>
      <c r="V48" s="197"/>
      <c r="W48" s="197"/>
      <c r="X48" s="306"/>
      <c r="Y48" s="306"/>
      <c r="Z48" s="306"/>
      <c r="AA48" s="228"/>
      <c r="AB48" s="183"/>
      <c r="AC48" s="197"/>
      <c r="AD48" s="189">
        <f t="shared" si="1"/>
        <v>0</v>
      </c>
      <c r="AE48" s="189"/>
      <c r="AF48" s="189"/>
    </row>
    <row r="49" spans="1:32" ht="22.5" thickBot="1">
      <c r="A49" s="314"/>
      <c r="B49" s="191" t="s">
        <v>418</v>
      </c>
      <c r="C49" s="192">
        <f>C47+C16+C18</f>
        <v>679235</v>
      </c>
      <c r="D49" s="192">
        <f aca="true" t="shared" si="6" ref="D49:AF49">D47+D16+D18</f>
        <v>673078</v>
      </c>
      <c r="E49" s="192">
        <f t="shared" si="6"/>
        <v>661528</v>
      </c>
      <c r="F49" s="192">
        <f t="shared" si="6"/>
        <v>215225</v>
      </c>
      <c r="G49" s="192">
        <f t="shared" si="6"/>
        <v>214415</v>
      </c>
      <c r="H49" s="192">
        <f t="shared" si="6"/>
        <v>210517</v>
      </c>
      <c r="I49" s="192">
        <f t="shared" si="6"/>
        <v>447365</v>
      </c>
      <c r="J49" s="192">
        <f t="shared" si="6"/>
        <v>483317</v>
      </c>
      <c r="K49" s="192">
        <f t="shared" si="6"/>
        <v>451990</v>
      </c>
      <c r="L49" s="192">
        <f t="shared" si="6"/>
        <v>927806</v>
      </c>
      <c r="M49" s="192">
        <f t="shared" si="6"/>
        <v>110621</v>
      </c>
      <c r="N49" s="264">
        <f t="shared" si="6"/>
        <v>99991</v>
      </c>
      <c r="O49" s="269">
        <f t="shared" si="6"/>
        <v>2269631</v>
      </c>
      <c r="P49" s="269">
        <f t="shared" si="6"/>
        <v>1481431</v>
      </c>
      <c r="Q49" s="269">
        <f t="shared" si="6"/>
        <v>1424026</v>
      </c>
      <c r="R49" s="266">
        <f t="shared" si="6"/>
        <v>169692</v>
      </c>
      <c r="S49" s="192">
        <f t="shared" si="6"/>
        <v>188726</v>
      </c>
      <c r="T49" s="192">
        <f t="shared" si="6"/>
        <v>121464</v>
      </c>
      <c r="U49" s="192">
        <f t="shared" si="6"/>
        <v>6802</v>
      </c>
      <c r="V49" s="192">
        <f t="shared" si="6"/>
        <v>9558</v>
      </c>
      <c r="W49" s="264">
        <f t="shared" si="6"/>
        <v>18360</v>
      </c>
      <c r="X49" s="269">
        <f t="shared" si="6"/>
        <v>2446125</v>
      </c>
      <c r="Y49" s="269">
        <f t="shared" si="6"/>
        <v>1679715</v>
      </c>
      <c r="Z49" s="269">
        <f t="shared" si="6"/>
        <v>1563850</v>
      </c>
      <c r="AA49" s="266">
        <f t="shared" si="6"/>
        <v>29799</v>
      </c>
      <c r="AB49" s="192">
        <f t="shared" si="6"/>
        <v>943440</v>
      </c>
      <c r="AC49" s="264">
        <f t="shared" si="6"/>
        <v>554098</v>
      </c>
      <c r="AD49" s="269">
        <f t="shared" si="6"/>
        <v>2475924</v>
      </c>
      <c r="AE49" s="269">
        <f t="shared" si="6"/>
        <v>2623155</v>
      </c>
      <c r="AF49" s="269">
        <f t="shared" si="6"/>
        <v>2117948</v>
      </c>
    </row>
    <row r="50" spans="1:32" ht="13.5" thickBot="1">
      <c r="A50" s="251"/>
      <c r="B50" s="307"/>
      <c r="C50" s="308"/>
      <c r="D50" s="308"/>
      <c r="E50" s="308"/>
      <c r="F50" s="308"/>
      <c r="G50" s="308"/>
      <c r="H50" s="308"/>
      <c r="I50" s="308"/>
      <c r="J50" s="308"/>
      <c r="K50" s="308"/>
      <c r="L50" s="308"/>
      <c r="M50" s="308"/>
      <c r="N50" s="309"/>
      <c r="O50" s="301"/>
      <c r="P50" s="301"/>
      <c r="Q50" s="301"/>
      <c r="R50" s="310"/>
      <c r="S50" s="308"/>
      <c r="T50" s="308"/>
      <c r="U50" s="311"/>
      <c r="V50" s="311"/>
      <c r="W50" s="311"/>
      <c r="X50" s="301"/>
      <c r="Y50" s="301"/>
      <c r="Z50" s="301"/>
      <c r="AA50" s="312"/>
      <c r="AB50" s="308"/>
      <c r="AC50" s="309"/>
      <c r="AD50" s="302"/>
      <c r="AE50" s="302"/>
      <c r="AF50" s="302"/>
    </row>
    <row r="51" spans="1:32" s="260" customFormat="1" ht="22.5" thickBot="1">
      <c r="A51" s="303"/>
      <c r="B51" s="191" t="s">
        <v>419</v>
      </c>
      <c r="C51" s="192">
        <f aca="true" t="shared" si="7" ref="C51:AF51">C49+C14</f>
        <v>865173</v>
      </c>
      <c r="D51" s="192">
        <f t="shared" si="7"/>
        <v>886541</v>
      </c>
      <c r="E51" s="192">
        <f t="shared" si="7"/>
        <v>851598</v>
      </c>
      <c r="F51" s="192">
        <f t="shared" si="7"/>
        <v>276080</v>
      </c>
      <c r="G51" s="192">
        <f t="shared" si="7"/>
        <v>283445</v>
      </c>
      <c r="H51" s="192">
        <f t="shared" si="7"/>
        <v>271915</v>
      </c>
      <c r="I51" s="192">
        <f t="shared" si="7"/>
        <v>656126</v>
      </c>
      <c r="J51" s="192">
        <f t="shared" si="7"/>
        <v>707105</v>
      </c>
      <c r="K51" s="192">
        <f t="shared" si="7"/>
        <v>721044</v>
      </c>
      <c r="L51" s="192">
        <f t="shared" si="7"/>
        <v>927806</v>
      </c>
      <c r="M51" s="192">
        <f t="shared" si="7"/>
        <v>111667</v>
      </c>
      <c r="N51" s="264">
        <f t="shared" si="7"/>
        <v>101246</v>
      </c>
      <c r="O51" s="269">
        <f t="shared" si="7"/>
        <v>2725185</v>
      </c>
      <c r="P51" s="269">
        <f t="shared" si="7"/>
        <v>1988758</v>
      </c>
      <c r="Q51" s="269">
        <f t="shared" si="7"/>
        <v>1945803</v>
      </c>
      <c r="R51" s="266">
        <f t="shared" si="7"/>
        <v>176220</v>
      </c>
      <c r="S51" s="192">
        <f t="shared" si="7"/>
        <v>198726</v>
      </c>
      <c r="T51" s="192">
        <f t="shared" si="7"/>
        <v>130728</v>
      </c>
      <c r="U51" s="192">
        <f t="shared" si="7"/>
        <v>6802</v>
      </c>
      <c r="V51" s="192">
        <f t="shared" si="7"/>
        <v>9558</v>
      </c>
      <c r="W51" s="264">
        <f t="shared" si="7"/>
        <v>18360</v>
      </c>
      <c r="X51" s="269">
        <f t="shared" si="7"/>
        <v>2908207</v>
      </c>
      <c r="Y51" s="269">
        <f t="shared" si="7"/>
        <v>2197042</v>
      </c>
      <c r="Z51" s="269">
        <f t="shared" si="7"/>
        <v>2094891</v>
      </c>
      <c r="AA51" s="266">
        <f t="shared" si="7"/>
        <v>22879</v>
      </c>
      <c r="AB51" s="192">
        <f t="shared" si="7"/>
        <v>943440</v>
      </c>
      <c r="AC51" s="264">
        <f t="shared" si="7"/>
        <v>558214</v>
      </c>
      <c r="AD51" s="269">
        <f t="shared" si="7"/>
        <v>2931086</v>
      </c>
      <c r="AE51" s="269">
        <f t="shared" si="7"/>
        <v>3140482</v>
      </c>
      <c r="AF51" s="269">
        <f t="shared" si="7"/>
        <v>2653105</v>
      </c>
    </row>
    <row r="52" spans="1:32" ht="39.75" thickBot="1">
      <c r="A52" s="190"/>
      <c r="B52" s="193" t="s">
        <v>420</v>
      </c>
      <c r="C52" s="194"/>
      <c r="D52" s="194"/>
      <c r="E52" s="194"/>
      <c r="F52" s="194"/>
      <c r="G52" s="194"/>
      <c r="H52" s="194"/>
      <c r="I52" s="194"/>
      <c r="J52" s="194"/>
      <c r="K52" s="194"/>
      <c r="L52" s="194">
        <v>829884</v>
      </c>
      <c r="M52" s="194">
        <v>38343</v>
      </c>
      <c r="N52" s="201">
        <v>38343</v>
      </c>
      <c r="O52" s="272">
        <f>C52+F52+I52+L52</f>
        <v>829884</v>
      </c>
      <c r="P52" s="272">
        <f>D52+G52+J52+M52</f>
        <v>38343</v>
      </c>
      <c r="Q52" s="272">
        <f>E52+H52+K52+N52</f>
        <v>38343</v>
      </c>
      <c r="R52" s="267"/>
      <c r="S52" s="188"/>
      <c r="T52" s="188"/>
      <c r="U52" s="200"/>
      <c r="V52" s="200"/>
      <c r="W52" s="200"/>
      <c r="X52" s="272">
        <f>O52+R52+U52</f>
        <v>829884</v>
      </c>
      <c r="Y52" s="272">
        <f>P52+S52+V52</f>
        <v>38343</v>
      </c>
      <c r="Z52" s="272">
        <f>Q52+T52+W52</f>
        <v>38343</v>
      </c>
      <c r="AA52" s="275"/>
      <c r="AB52" s="194"/>
      <c r="AC52" s="201"/>
      <c r="AD52" s="269">
        <f>X52+AA52</f>
        <v>829884</v>
      </c>
      <c r="AE52" s="269">
        <f>Y52+AB52</f>
        <v>38343</v>
      </c>
      <c r="AF52" s="269">
        <f>Z52+AC52</f>
        <v>38343</v>
      </c>
    </row>
    <row r="53" spans="1:32" s="328" customFormat="1" ht="22.5" thickBot="1">
      <c r="A53" s="322"/>
      <c r="B53" s="323" t="s">
        <v>421</v>
      </c>
      <c r="C53" s="324">
        <f aca="true" t="shared" si="8" ref="C53:AF53">C51-C52</f>
        <v>865173</v>
      </c>
      <c r="D53" s="324">
        <f t="shared" si="8"/>
        <v>886541</v>
      </c>
      <c r="E53" s="324">
        <f t="shared" si="8"/>
        <v>851598</v>
      </c>
      <c r="F53" s="324">
        <f t="shared" si="8"/>
        <v>276080</v>
      </c>
      <c r="G53" s="324">
        <f t="shared" si="8"/>
        <v>283445</v>
      </c>
      <c r="H53" s="324">
        <f t="shared" si="8"/>
        <v>271915</v>
      </c>
      <c r="I53" s="324">
        <f t="shared" si="8"/>
        <v>656126</v>
      </c>
      <c r="J53" s="324">
        <f t="shared" si="8"/>
        <v>707105</v>
      </c>
      <c r="K53" s="324">
        <f t="shared" si="8"/>
        <v>721044</v>
      </c>
      <c r="L53" s="324">
        <f t="shared" si="8"/>
        <v>97922</v>
      </c>
      <c r="M53" s="324">
        <f t="shared" si="8"/>
        <v>73324</v>
      </c>
      <c r="N53" s="325">
        <f t="shared" si="8"/>
        <v>62903</v>
      </c>
      <c r="O53" s="322">
        <f t="shared" si="8"/>
        <v>1895301</v>
      </c>
      <c r="P53" s="322">
        <f t="shared" si="8"/>
        <v>1950415</v>
      </c>
      <c r="Q53" s="322">
        <f t="shared" si="8"/>
        <v>1907460</v>
      </c>
      <c r="R53" s="326">
        <f t="shared" si="8"/>
        <v>176220</v>
      </c>
      <c r="S53" s="324">
        <f t="shared" si="8"/>
        <v>198726</v>
      </c>
      <c r="T53" s="324">
        <f t="shared" si="8"/>
        <v>130728</v>
      </c>
      <c r="U53" s="325">
        <f t="shared" si="8"/>
        <v>6802</v>
      </c>
      <c r="V53" s="325">
        <f t="shared" si="8"/>
        <v>9558</v>
      </c>
      <c r="W53" s="325">
        <f t="shared" si="8"/>
        <v>18360</v>
      </c>
      <c r="X53" s="322">
        <f t="shared" si="8"/>
        <v>2078323</v>
      </c>
      <c r="Y53" s="322">
        <f t="shared" si="8"/>
        <v>2158699</v>
      </c>
      <c r="Z53" s="322">
        <f t="shared" si="8"/>
        <v>2056548</v>
      </c>
      <c r="AA53" s="327">
        <f t="shared" si="8"/>
        <v>22879</v>
      </c>
      <c r="AB53" s="324">
        <f t="shared" si="8"/>
        <v>943440</v>
      </c>
      <c r="AC53" s="325">
        <f t="shared" si="8"/>
        <v>558214</v>
      </c>
      <c r="AD53" s="322">
        <f t="shared" si="8"/>
        <v>2101202</v>
      </c>
      <c r="AE53" s="322">
        <f t="shared" si="8"/>
        <v>3102139</v>
      </c>
      <c r="AF53" s="322">
        <f t="shared" si="8"/>
        <v>2614762</v>
      </c>
    </row>
    <row r="54" spans="2:32" ht="12.7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row>
    <row r="55" spans="30:32" ht="12.75">
      <c r="AD55" s="204"/>
      <c r="AE55" s="204"/>
      <c r="AF55" s="204"/>
    </row>
  </sheetData>
  <mergeCells count="12">
    <mergeCell ref="L8:N8"/>
    <mergeCell ref="O8:Q8"/>
    <mergeCell ref="R8:T8"/>
    <mergeCell ref="A5:Q5"/>
    <mergeCell ref="A8:A9"/>
    <mergeCell ref="C8:E8"/>
    <mergeCell ref="F8:H8"/>
    <mergeCell ref="I8:K8"/>
    <mergeCell ref="U8:W8"/>
    <mergeCell ref="AA8:AC8"/>
    <mergeCell ref="AD8:AF8"/>
    <mergeCell ref="X8:Z8"/>
  </mergeCells>
  <printOptions/>
  <pageMargins left="0" right="0" top="0.1968503937007874" bottom="0.3937007874015748" header="0" footer="0"/>
  <pageSetup horizontalDpi="200" verticalDpi="2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zs.brigitta</cp:lastModifiedBy>
  <cp:lastPrinted>2010-05-12T05:26:09Z</cp:lastPrinted>
  <dcterms:created xsi:type="dcterms:W3CDTF">2002-04-01T14:49:37Z</dcterms:created>
  <dcterms:modified xsi:type="dcterms:W3CDTF">2010-05-12T05:26:45Z</dcterms:modified>
  <cp:category/>
  <cp:version/>
  <cp:contentType/>
  <cp:contentStatus/>
</cp:coreProperties>
</file>